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450" windowHeight="1176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пла'!$A$16:$Q$234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плата'!$A$1:$L$265</definedName>
  </definedNames>
  <calcPr calcId="124519"/>
</workbook>
</file>

<file path=xl/calcChain.xml><?xml version="1.0" encoding="utf-8"?>
<calcChain xmlns="http://schemas.openxmlformats.org/spreadsheetml/2006/main">
  <c r="K251" i="2"/>
  <c r="I251"/>
  <c r="G251"/>
  <c r="E251"/>
  <c r="C251"/>
  <c r="B251"/>
  <c r="K250"/>
  <c r="I250"/>
  <c r="G250"/>
  <c r="E250"/>
  <c r="C250"/>
  <c r="B250"/>
  <c r="B251" i="1"/>
  <c r="K251"/>
  <c r="I251"/>
  <c r="G251"/>
  <c r="E251"/>
  <c r="C251"/>
  <c r="K250"/>
  <c r="I250"/>
  <c r="G250"/>
  <c r="E250"/>
  <c r="C250"/>
  <c r="B250"/>
  <c r="G22" i="3"/>
  <c r="I22"/>
  <c r="K22"/>
  <c r="K255" i="1"/>
  <c r="K254"/>
  <c r="K253"/>
  <c r="K252"/>
  <c r="K249"/>
  <c r="K248"/>
  <c r="K247"/>
  <c r="K246"/>
  <c r="K245"/>
  <c r="K244"/>
  <c r="J26"/>
  <c r="K186" i="3"/>
  <c r="K187"/>
  <c r="K191"/>
  <c r="K192"/>
  <c r="K193"/>
  <c r="K197"/>
  <c r="K198"/>
  <c r="K199"/>
  <c r="K203"/>
  <c r="K204"/>
  <c r="K205"/>
  <c r="K185"/>
  <c r="I208" i="1"/>
  <c r="K208" s="1"/>
  <c r="K184" i="3"/>
  <c r="K188"/>
  <c r="K189"/>
  <c r="K190"/>
  <c r="K194"/>
  <c r="K195"/>
  <c r="K196"/>
  <c r="K200"/>
  <c r="K201"/>
  <c r="K202"/>
  <c r="K206"/>
  <c r="K207"/>
  <c r="G206" i="1"/>
  <c r="C184" i="3"/>
  <c r="C210"/>
  <c r="G157"/>
  <c r="C157"/>
  <c r="C159"/>
  <c r="D111" i="1"/>
  <c r="J108"/>
  <c r="K256" l="1"/>
  <c r="K208" i="3"/>
  <c r="B106" i="2"/>
  <c r="B244" i="1"/>
  <c r="B106"/>
  <c r="B40"/>
  <c r="B37"/>
  <c r="G25" i="3"/>
  <c r="I25"/>
  <c r="K25"/>
  <c r="L111" i="1"/>
  <c r="D132"/>
  <c r="C108" i="3"/>
  <c r="B40" i="2"/>
  <c r="B244"/>
  <c r="B245"/>
  <c r="K244"/>
  <c r="I244"/>
  <c r="G244"/>
  <c r="E244"/>
  <c r="K106"/>
  <c r="I106"/>
  <c r="G106"/>
  <c r="E106"/>
  <c r="C244"/>
  <c r="C106"/>
  <c r="K111" i="3"/>
  <c r="K113"/>
  <c r="I113"/>
  <c r="G113"/>
  <c r="I111"/>
  <c r="G1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11"/>
  <c r="I210"/>
  <c r="G210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184"/>
  <c r="G184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57"/>
  <c r="I153"/>
  <c r="G153"/>
  <c r="I141"/>
  <c r="I142"/>
  <c r="I143"/>
  <c r="I144"/>
  <c r="I145"/>
  <c r="I146"/>
  <c r="I147"/>
  <c r="I148"/>
  <c r="I149"/>
  <c r="I150"/>
  <c r="I151"/>
  <c r="I152"/>
  <c r="I140"/>
  <c r="I136"/>
  <c r="I137"/>
  <c r="I135"/>
  <c r="I134"/>
  <c r="G134"/>
  <c r="I133"/>
  <c r="G133"/>
  <c r="K136"/>
  <c r="K134"/>
  <c r="K135"/>
  <c r="K137"/>
  <c r="K133"/>
  <c r="G135"/>
  <c r="G136"/>
  <c r="G137"/>
  <c r="E134"/>
  <c r="E135"/>
  <c r="E136"/>
  <c r="E137"/>
  <c r="E133"/>
  <c r="K132"/>
  <c r="I132"/>
  <c r="G132"/>
  <c r="K125"/>
  <c r="I125"/>
  <c r="G125"/>
  <c r="I120"/>
  <c r="I121"/>
  <c r="I122"/>
  <c r="I119"/>
  <c r="G119"/>
  <c r="G120"/>
  <c r="G121"/>
  <c r="G122"/>
  <c r="I118"/>
  <c r="G118"/>
  <c r="I108"/>
  <c r="K108"/>
  <c r="K107"/>
  <c r="I107"/>
  <c r="I20"/>
  <c r="I21"/>
  <c r="I23"/>
  <c r="I24"/>
  <c r="I26"/>
  <c r="I27"/>
  <c r="I28"/>
  <c r="I29"/>
  <c r="I30"/>
  <c r="I31"/>
  <c r="I18"/>
  <c r="K42"/>
  <c r="L42" s="1"/>
  <c r="I42"/>
  <c r="K38"/>
  <c r="I38"/>
  <c r="G38"/>
  <c r="E38"/>
  <c r="L211" i="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10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7"/>
  <c r="L208"/>
  <c r="L184"/>
  <c r="L158"/>
  <c r="L159"/>
  <c r="L160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57"/>
  <c r="L161"/>
  <c r="K182"/>
  <c r="J162"/>
  <c r="L141"/>
  <c r="L142"/>
  <c r="L143"/>
  <c r="L144"/>
  <c r="L145"/>
  <c r="L146"/>
  <c r="L147"/>
  <c r="L149"/>
  <c r="L148"/>
  <c r="L150"/>
  <c r="L151"/>
  <c r="L152"/>
  <c r="L153"/>
  <c r="L140"/>
  <c r="L133"/>
  <c r="L134"/>
  <c r="L135"/>
  <c r="L136"/>
  <c r="L137"/>
  <c r="L132"/>
  <c r="C123"/>
  <c r="L119"/>
  <c r="L120"/>
  <c r="L121"/>
  <c r="L122"/>
  <c r="L118"/>
  <c r="L113"/>
  <c r="L108"/>
  <c r="L107"/>
  <c r="K40"/>
  <c r="L42"/>
  <c r="L38"/>
  <c r="L20"/>
  <c r="L21"/>
  <c r="L22"/>
  <c r="L23"/>
  <c r="L24"/>
  <c r="L25"/>
  <c r="L26"/>
  <c r="L27"/>
  <c r="L28"/>
  <c r="L29"/>
  <c r="L30"/>
  <c r="L31"/>
  <c r="L18"/>
  <c r="J243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0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4"/>
  <c r="J158"/>
  <c r="J159"/>
  <c r="J160"/>
  <c r="J161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57"/>
  <c r="J141"/>
  <c r="J142"/>
  <c r="J143"/>
  <c r="J144"/>
  <c r="J145"/>
  <c r="J146"/>
  <c r="J147"/>
  <c r="J149"/>
  <c r="J148"/>
  <c r="J150"/>
  <c r="J151"/>
  <c r="J152"/>
  <c r="J153"/>
  <c r="J140"/>
  <c r="J133"/>
  <c r="J134"/>
  <c r="J135"/>
  <c r="J136"/>
  <c r="J137"/>
  <c r="J132"/>
  <c r="J130"/>
  <c r="J129"/>
  <c r="J128"/>
  <c r="J126"/>
  <c r="J125"/>
  <c r="J124"/>
  <c r="J118"/>
  <c r="J119"/>
  <c r="J120"/>
  <c r="J121"/>
  <c r="J122"/>
  <c r="J117"/>
  <c r="J115"/>
  <c r="J114"/>
  <c r="J113"/>
  <c r="J110"/>
  <c r="J111"/>
  <c r="J107"/>
  <c r="J42"/>
  <c r="J39"/>
  <c r="J38"/>
  <c r="J20"/>
  <c r="J21"/>
  <c r="J22"/>
  <c r="J23"/>
  <c r="J24"/>
  <c r="J25"/>
  <c r="J27"/>
  <c r="J28"/>
  <c r="J29"/>
  <c r="J30"/>
  <c r="J31"/>
  <c r="J18"/>
  <c r="I256"/>
  <c r="I255"/>
  <c r="I254"/>
  <c r="I253"/>
  <c r="I252"/>
  <c r="I249"/>
  <c r="I248"/>
  <c r="I246"/>
  <c r="I245"/>
  <c r="I244"/>
  <c r="I209"/>
  <c r="I183"/>
  <c r="I156"/>
  <c r="I139"/>
  <c r="I127"/>
  <c r="I123"/>
  <c r="I116"/>
  <c r="I112"/>
  <c r="I109"/>
  <c r="I106"/>
  <c r="I106" i="3" s="1"/>
  <c r="I40" i="1"/>
  <c r="I37"/>
  <c r="I265" i="3"/>
  <c r="I264"/>
  <c r="I263"/>
  <c r="I262"/>
  <c r="I261"/>
  <c r="I260"/>
  <c r="I259"/>
  <c r="I258"/>
  <c r="I257"/>
  <c r="I256"/>
  <c r="I130"/>
  <c r="I129"/>
  <c r="I128"/>
  <c r="I126"/>
  <c r="I124"/>
  <c r="I117"/>
  <c r="I115"/>
  <c r="I114"/>
  <c r="I110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1"/>
  <c r="I39"/>
  <c r="I34"/>
  <c r="I33"/>
  <c r="L266" i="2"/>
  <c r="L265"/>
  <c r="L264"/>
  <c r="L263"/>
  <c r="L262"/>
  <c r="L261"/>
  <c r="L260"/>
  <c r="L259"/>
  <c r="L258"/>
  <c r="L257"/>
  <c r="K256"/>
  <c r="K255"/>
  <c r="K254"/>
  <c r="K253"/>
  <c r="K252"/>
  <c r="K249"/>
  <c r="K248"/>
  <c r="K247"/>
  <c r="K246"/>
  <c r="K245"/>
  <c r="L243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K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K183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K156"/>
  <c r="L153"/>
  <c r="L152"/>
  <c r="L151"/>
  <c r="L150"/>
  <c r="L148"/>
  <c r="L149"/>
  <c r="L147"/>
  <c r="L146"/>
  <c r="L145"/>
  <c r="L144"/>
  <c r="L143"/>
  <c r="L142"/>
  <c r="L141"/>
  <c r="L140"/>
  <c r="K139"/>
  <c r="K131" s="1"/>
  <c r="L137"/>
  <c r="L136"/>
  <c r="L135"/>
  <c r="L134"/>
  <c r="L133"/>
  <c r="L132"/>
  <c r="L130"/>
  <c r="L129"/>
  <c r="L128"/>
  <c r="K127"/>
  <c r="L126"/>
  <c r="L125"/>
  <c r="L124"/>
  <c r="K123"/>
  <c r="L122"/>
  <c r="L121"/>
  <c r="L120"/>
  <c r="L119"/>
  <c r="L118"/>
  <c r="L117"/>
  <c r="K116"/>
  <c r="L115"/>
  <c r="L114"/>
  <c r="L113"/>
  <c r="K112"/>
  <c r="L111"/>
  <c r="L110"/>
  <c r="K109"/>
  <c r="L108"/>
  <c r="L107"/>
  <c r="L105"/>
  <c r="L104"/>
  <c r="K103"/>
  <c r="L102"/>
  <c r="L101"/>
  <c r="K100"/>
  <c r="L99"/>
  <c r="L98"/>
  <c r="K97"/>
  <c r="L96"/>
  <c r="L95"/>
  <c r="K94"/>
  <c r="L93"/>
  <c r="L92"/>
  <c r="K91"/>
  <c r="L90"/>
  <c r="L89"/>
  <c r="K88"/>
  <c r="L87"/>
  <c r="L86"/>
  <c r="K85"/>
  <c r="L84"/>
  <c r="L83"/>
  <c r="K82"/>
  <c r="L81"/>
  <c r="L80"/>
  <c r="K79"/>
  <c r="L78"/>
  <c r="L77"/>
  <c r="K76"/>
  <c r="L75"/>
  <c r="L74"/>
  <c r="K73"/>
  <c r="L72"/>
  <c r="L71"/>
  <c r="K70"/>
  <c r="L69"/>
  <c r="L68"/>
  <c r="K67"/>
  <c r="L66"/>
  <c r="L65"/>
  <c r="K64"/>
  <c r="L63"/>
  <c r="L62"/>
  <c r="K61"/>
  <c r="L60"/>
  <c r="L59"/>
  <c r="K58"/>
  <c r="L57"/>
  <c r="L56"/>
  <c r="K55"/>
  <c r="L54"/>
  <c r="L53"/>
  <c r="K52"/>
  <c r="L51"/>
  <c r="L50"/>
  <c r="K49"/>
  <c r="L48"/>
  <c r="L47"/>
  <c r="K46"/>
  <c r="L45"/>
  <c r="L44"/>
  <c r="K43"/>
  <c r="L42"/>
  <c r="L41"/>
  <c r="K40"/>
  <c r="L39"/>
  <c r="L38"/>
  <c r="K37"/>
  <c r="L34"/>
  <c r="L33"/>
  <c r="K32"/>
  <c r="L31"/>
  <c r="L30"/>
  <c r="L29"/>
  <c r="L28"/>
  <c r="L27"/>
  <c r="L26"/>
  <c r="L25"/>
  <c r="L24"/>
  <c r="L23"/>
  <c r="L22"/>
  <c r="L21"/>
  <c r="L20"/>
  <c r="L18"/>
  <c r="K16"/>
  <c r="B16" i="1"/>
  <c r="B32"/>
  <c r="B49"/>
  <c r="B52"/>
  <c r="B55"/>
  <c r="B58"/>
  <c r="B61"/>
  <c r="B64"/>
  <c r="B67"/>
  <c r="B70"/>
  <c r="B73"/>
  <c r="B76"/>
  <c r="B79"/>
  <c r="B82"/>
  <c r="B85"/>
  <c r="B88"/>
  <c r="B91"/>
  <c r="B94"/>
  <c r="B97"/>
  <c r="B100"/>
  <c r="B103"/>
  <c r="B109"/>
  <c r="B112"/>
  <c r="B116"/>
  <c r="B123"/>
  <c r="B127"/>
  <c r="B139"/>
  <c r="B131" s="1"/>
  <c r="B156"/>
  <c r="B183"/>
  <c r="B209"/>
  <c r="B245"/>
  <c r="B246"/>
  <c r="B247"/>
  <c r="B248"/>
  <c r="B249"/>
  <c r="B252"/>
  <c r="B253"/>
  <c r="B254"/>
  <c r="B255"/>
  <c r="B256"/>
  <c r="K106"/>
  <c r="G106"/>
  <c r="E106"/>
  <c r="C106"/>
  <c r="G244"/>
  <c r="E244"/>
  <c r="C244"/>
  <c r="J108" i="2"/>
  <c r="H108"/>
  <c r="F108"/>
  <c r="D108"/>
  <c r="H108" i="1"/>
  <c r="F108"/>
  <c r="D108"/>
  <c r="G108" i="3"/>
  <c r="E108"/>
  <c r="B108"/>
  <c r="D108" s="1"/>
  <c r="A108" i="2"/>
  <c r="K37" i="1"/>
  <c r="G37"/>
  <c r="E40"/>
  <c r="C158" i="3"/>
  <c r="C109" i="2"/>
  <c r="E43"/>
  <c r="G43"/>
  <c r="I43"/>
  <c r="E211" i="3"/>
  <c r="B123" i="2"/>
  <c r="E20" i="3"/>
  <c r="E184"/>
  <c r="E42"/>
  <c r="B247" i="2"/>
  <c r="B246"/>
  <c r="H122" i="1"/>
  <c r="C247"/>
  <c r="G31" i="3"/>
  <c r="K31"/>
  <c r="K30"/>
  <c r="L30" s="1"/>
  <c r="K28"/>
  <c r="G20"/>
  <c r="G18"/>
  <c r="G21"/>
  <c r="G23"/>
  <c r="G24"/>
  <c r="G26"/>
  <c r="G27"/>
  <c r="G28"/>
  <c r="G29"/>
  <c r="G30"/>
  <c r="F181" i="1"/>
  <c r="H180"/>
  <c r="F180"/>
  <c r="F177"/>
  <c r="F175"/>
  <c r="H174"/>
  <c r="H172"/>
  <c r="F172"/>
  <c r="F169"/>
  <c r="H167"/>
  <c r="F167"/>
  <c r="H166"/>
  <c r="E111" i="3"/>
  <c r="C111"/>
  <c r="B111"/>
  <c r="C117"/>
  <c r="F117" i="1"/>
  <c r="K14" i="2" l="1"/>
  <c r="J38" i="3"/>
  <c r="L137"/>
  <c r="L136"/>
  <c r="L133"/>
  <c r="L31"/>
  <c r="K12" i="2"/>
  <c r="L37" i="1"/>
  <c r="J37"/>
  <c r="L38" i="3"/>
  <c r="J108"/>
  <c r="L28"/>
  <c r="L134"/>
  <c r="L113"/>
  <c r="J113"/>
  <c r="L244" i="1"/>
  <c r="J106"/>
  <c r="L107" i="3"/>
  <c r="L108"/>
  <c r="K8" i="2"/>
  <c r="K240" s="1"/>
  <c r="K35"/>
  <c r="E247" i="1"/>
  <c r="H108" i="3"/>
  <c r="J157"/>
  <c r="K154" i="2"/>
  <c r="K13" s="1"/>
  <c r="L106" i="1"/>
  <c r="J137" i="3"/>
  <c r="H184"/>
  <c r="L111"/>
  <c r="I14" i="1"/>
  <c r="L206"/>
  <c r="L135" i="3"/>
  <c r="H111"/>
  <c r="J18"/>
  <c r="J31"/>
  <c r="J30"/>
  <c r="J29"/>
  <c r="J28"/>
  <c r="J27"/>
  <c r="J26"/>
  <c r="J25"/>
  <c r="J24"/>
  <c r="J23"/>
  <c r="J22"/>
  <c r="J21"/>
  <c r="J20"/>
  <c r="J133"/>
  <c r="J134"/>
  <c r="J132"/>
  <c r="L132"/>
  <c r="J136"/>
  <c r="J135"/>
  <c r="K106"/>
  <c r="L106" s="1"/>
  <c r="C106"/>
  <c r="I131" i="1"/>
  <c r="J184" i="3"/>
  <c r="J125"/>
  <c r="I35" i="1"/>
  <c r="L40"/>
  <c r="J122" i="3"/>
  <c r="J121"/>
  <c r="J120"/>
  <c r="J119"/>
  <c r="J118"/>
  <c r="J111"/>
  <c r="I242"/>
  <c r="I154" i="1"/>
  <c r="J244"/>
  <c r="J211" i="3"/>
  <c r="L43" i="2"/>
  <c r="L244"/>
  <c r="B12" i="1"/>
  <c r="B14"/>
  <c r="B35"/>
  <c r="B154"/>
  <c r="B13" s="1"/>
  <c r="F108" i="3"/>
  <c r="G247" i="1"/>
  <c r="D111" i="3"/>
  <c r="F111"/>
  <c r="D18" i="1"/>
  <c r="L245"/>
  <c r="C245" i="2"/>
  <c r="E245"/>
  <c r="G245"/>
  <c r="I245"/>
  <c r="L245" s="1"/>
  <c r="G245" i="1"/>
  <c r="E245"/>
  <c r="C245"/>
  <c r="B242" i="3"/>
  <c r="C107"/>
  <c r="F18" i="1"/>
  <c r="C23" i="3"/>
  <c r="C18"/>
  <c r="C20"/>
  <c r="C21"/>
  <c r="C22"/>
  <c r="C24"/>
  <c r="C25"/>
  <c r="C26"/>
  <c r="C27"/>
  <c r="C28"/>
  <c r="C29"/>
  <c r="C30"/>
  <c r="C31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K10" i="2" l="1"/>
  <c r="K9"/>
  <c r="K11"/>
  <c r="I243" i="3"/>
  <c r="I247" i="1"/>
  <c r="J247" s="1"/>
  <c r="I16"/>
  <c r="J245"/>
  <c r="H210"/>
  <c r="C211" i="3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5"/>
  <c r="I10" i="1" l="1"/>
  <c r="I8"/>
  <c r="I12"/>
  <c r="L247"/>
  <c r="K209"/>
  <c r="K183"/>
  <c r="G183"/>
  <c r="K156"/>
  <c r="K139"/>
  <c r="K116"/>
  <c r="L116" s="1"/>
  <c r="G40"/>
  <c r="J40" s="1"/>
  <c r="E16"/>
  <c r="L256"/>
  <c r="G256"/>
  <c r="J256" s="1"/>
  <c r="E256"/>
  <c r="E255"/>
  <c r="E254"/>
  <c r="E253"/>
  <c r="E252"/>
  <c r="E249"/>
  <c r="E248"/>
  <c r="E246"/>
  <c r="F152"/>
  <c r="L185" i="3"/>
  <c r="L187"/>
  <c r="L189"/>
  <c r="L191"/>
  <c r="L193"/>
  <c r="K160"/>
  <c r="L160" s="1"/>
  <c r="K159"/>
  <c r="L159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G198"/>
  <c r="J198" s="1"/>
  <c r="E185"/>
  <c r="E186"/>
  <c r="E187"/>
  <c r="E188"/>
  <c r="E190"/>
  <c r="E193"/>
  <c r="E194"/>
  <c r="E195"/>
  <c r="E196"/>
  <c r="E197"/>
  <c r="E198"/>
  <c r="E200"/>
  <c r="E201"/>
  <c r="E202"/>
  <c r="E203"/>
  <c r="E204"/>
  <c r="L184"/>
  <c r="L186"/>
  <c r="L188"/>
  <c r="L190"/>
  <c r="L192"/>
  <c r="L194"/>
  <c r="E132"/>
  <c r="B114"/>
  <c r="B38"/>
  <c r="J186" i="2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5"/>
  <c r="H20" i="1"/>
  <c r="H18"/>
  <c r="F20"/>
  <c r="L183" l="1"/>
  <c r="L209"/>
  <c r="K209" i="3"/>
  <c r="J183" i="1"/>
  <c r="K131"/>
  <c r="L131" s="1"/>
  <c r="L139"/>
  <c r="I11"/>
  <c r="I240"/>
  <c r="I9"/>
  <c r="K154"/>
  <c r="L154" s="1"/>
  <c r="L156"/>
  <c r="C16"/>
  <c r="C183"/>
  <c r="C209"/>
  <c r="C256"/>
  <c r="C255"/>
  <c r="C254"/>
  <c r="C253"/>
  <c r="C252"/>
  <c r="C249"/>
  <c r="C248"/>
  <c r="C246"/>
  <c r="C156"/>
  <c r="C154" s="1"/>
  <c r="C139"/>
  <c r="C131" s="1"/>
  <c r="C116"/>
  <c r="C112"/>
  <c r="C109"/>
  <c r="I256" i="2"/>
  <c r="L256" s="1"/>
  <c r="I255"/>
  <c r="L255" s="1"/>
  <c r="I254"/>
  <c r="L254" s="1"/>
  <c r="I253"/>
  <c r="L253" s="1"/>
  <c r="I252"/>
  <c r="L252" s="1"/>
  <c r="L251"/>
  <c r="L250"/>
  <c r="I249"/>
  <c r="L249" s="1"/>
  <c r="I248"/>
  <c r="L248" s="1"/>
  <c r="I247"/>
  <c r="L247" s="1"/>
  <c r="I246"/>
  <c r="L246" s="1"/>
  <c r="K242" i="3"/>
  <c r="G256" i="2"/>
  <c r="I255" i="3" s="1"/>
  <c r="G255" i="2"/>
  <c r="G254"/>
  <c r="G253"/>
  <c r="G252"/>
  <c r="G249"/>
  <c r="G248"/>
  <c r="G247"/>
  <c r="I245" i="3" s="1"/>
  <c r="G246" i="2"/>
  <c r="E256"/>
  <c r="E254" i="3" s="1"/>
  <c r="E255" i="2"/>
  <c r="E254"/>
  <c r="E252" i="3" s="1"/>
  <c r="E253" i="2"/>
  <c r="E252"/>
  <c r="E250" i="3" s="1"/>
  <c r="E249" i="2"/>
  <c r="E247" i="3" s="1"/>
  <c r="E248" i="2"/>
  <c r="E247"/>
  <c r="E246"/>
  <c r="E244" i="3" s="1"/>
  <c r="C256" i="2"/>
  <c r="C255"/>
  <c r="C254"/>
  <c r="C253"/>
  <c r="C252"/>
  <c r="C249"/>
  <c r="C248"/>
  <c r="C247"/>
  <c r="C246"/>
  <c r="G243" i="3"/>
  <c r="E243"/>
  <c r="J243" s="1"/>
  <c r="L255" i="1"/>
  <c r="G255"/>
  <c r="G254"/>
  <c r="L253"/>
  <c r="G253"/>
  <c r="G252"/>
  <c r="L251"/>
  <c r="E248" i="3"/>
  <c r="G249" i="1"/>
  <c r="G248"/>
  <c r="E246" i="3"/>
  <c r="E245"/>
  <c r="G246" i="1"/>
  <c r="G242" i="3"/>
  <c r="E242"/>
  <c r="J242" s="1"/>
  <c r="F135" i="1"/>
  <c r="D133"/>
  <c r="C8" l="1"/>
  <c r="C240" s="1"/>
  <c r="K254" i="3"/>
  <c r="G245"/>
  <c r="K245"/>
  <c r="J245"/>
  <c r="I253"/>
  <c r="J255" i="1"/>
  <c r="I249" i="3"/>
  <c r="J251" i="1"/>
  <c r="I254" i="3"/>
  <c r="J254" s="1"/>
  <c r="I248"/>
  <c r="J248" s="1"/>
  <c r="J250" i="1"/>
  <c r="I250" i="3"/>
  <c r="J250" s="1"/>
  <c r="J252" i="1"/>
  <c r="K252" i="3"/>
  <c r="L254" i="1"/>
  <c r="K250" i="3"/>
  <c r="L252" i="1"/>
  <c r="K248" i="3"/>
  <c r="L250" i="1"/>
  <c r="K247" i="3"/>
  <c r="L249" i="1"/>
  <c r="K246" i="3"/>
  <c r="L248" i="1"/>
  <c r="K244" i="3"/>
  <c r="L246" i="1"/>
  <c r="I252" i="3"/>
  <c r="J252" s="1"/>
  <c r="J254" i="1"/>
  <c r="I247" i="3"/>
  <c r="J247" s="1"/>
  <c r="J249" i="1"/>
  <c r="I246" i="3"/>
  <c r="J246" s="1"/>
  <c r="J248" i="1"/>
  <c r="I251" i="3"/>
  <c r="J253" i="1"/>
  <c r="I244" i="3"/>
  <c r="J244" s="1"/>
  <c r="J246" i="1"/>
  <c r="G244" i="3"/>
  <c r="G246"/>
  <c r="G247"/>
  <c r="G248"/>
  <c r="G249"/>
  <c r="G251"/>
  <c r="G253"/>
  <c r="C247"/>
  <c r="C251"/>
  <c r="C245"/>
  <c r="C249"/>
  <c r="C253"/>
  <c r="C12" i="1"/>
  <c r="G8"/>
  <c r="K249" i="3"/>
  <c r="G250"/>
  <c r="E251"/>
  <c r="K251"/>
  <c r="G252"/>
  <c r="E253"/>
  <c r="K253"/>
  <c r="G254"/>
  <c r="C242"/>
  <c r="C244"/>
  <c r="C246"/>
  <c r="C248"/>
  <c r="C250"/>
  <c r="C252"/>
  <c r="C254"/>
  <c r="K243"/>
  <c r="C243"/>
  <c r="D135" i="2"/>
  <c r="D136"/>
  <c r="D137"/>
  <c r="D134"/>
  <c r="F136"/>
  <c r="F135"/>
  <c r="F134"/>
  <c r="H136"/>
  <c r="H135"/>
  <c r="H134"/>
  <c r="J136"/>
  <c r="J135"/>
  <c r="J134"/>
  <c r="B132" i="3"/>
  <c r="C39"/>
  <c r="D39" s="1"/>
  <c r="E39"/>
  <c r="J39" s="1"/>
  <c r="G39"/>
  <c r="K39"/>
  <c r="B43" i="2"/>
  <c r="B256"/>
  <c r="B254" i="3" s="1"/>
  <c r="B255" i="2"/>
  <c r="B254"/>
  <c r="B252" i="3" s="1"/>
  <c r="B253" i="2"/>
  <c r="B252"/>
  <c r="B250" i="3" s="1"/>
  <c r="B248"/>
  <c r="B249" i="2"/>
  <c r="B248"/>
  <c r="B244" i="3"/>
  <c r="D16" i="1"/>
  <c r="H39" i="3" l="1"/>
  <c r="J251"/>
  <c r="J253"/>
  <c r="J8" i="1"/>
  <c r="F39" i="3"/>
  <c r="B246"/>
  <c r="B8" i="1"/>
  <c r="B240" s="1"/>
  <c r="B253" i="3"/>
  <c r="L39"/>
  <c r="B245"/>
  <c r="B247"/>
  <c r="B249"/>
  <c r="B251"/>
  <c r="B243"/>
  <c r="G156" i="1" l="1"/>
  <c r="E156"/>
  <c r="K212" i="3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11"/>
  <c r="L211" s="1"/>
  <c r="E212"/>
  <c r="J212" s="1"/>
  <c r="E213"/>
  <c r="J213" s="1"/>
  <c r="E214"/>
  <c r="J214" s="1"/>
  <c r="E215"/>
  <c r="J215" s="1"/>
  <c r="E216"/>
  <c r="J216" s="1"/>
  <c r="E217"/>
  <c r="J217" s="1"/>
  <c r="E218"/>
  <c r="J218" s="1"/>
  <c r="E219"/>
  <c r="J219" s="1"/>
  <c r="E220"/>
  <c r="J220" s="1"/>
  <c r="E221"/>
  <c r="J221" s="1"/>
  <c r="E222"/>
  <c r="J222" s="1"/>
  <c r="E223"/>
  <c r="J223" s="1"/>
  <c r="E225"/>
  <c r="J225" s="1"/>
  <c r="E226"/>
  <c r="J226" s="1"/>
  <c r="E227"/>
  <c r="J227" s="1"/>
  <c r="E228"/>
  <c r="J228" s="1"/>
  <c r="E229"/>
  <c r="J229" s="1"/>
  <c r="E230"/>
  <c r="J230" s="1"/>
  <c r="E231"/>
  <c r="J231" s="1"/>
  <c r="E232"/>
  <c r="J232" s="1"/>
  <c r="E233"/>
  <c r="J233" s="1"/>
  <c r="E234"/>
  <c r="J234" s="1"/>
  <c r="E235"/>
  <c r="J235" s="1"/>
  <c r="E236"/>
  <c r="J236" s="1"/>
  <c r="E237"/>
  <c r="J237" s="1"/>
  <c r="K210"/>
  <c r="L210" s="1"/>
  <c r="E210"/>
  <c r="J210" s="1"/>
  <c r="J212" i="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1"/>
  <c r="H213" i="1"/>
  <c r="H214"/>
  <c r="H215"/>
  <c r="H216"/>
  <c r="H217"/>
  <c r="H218"/>
  <c r="H219"/>
  <c r="H220"/>
  <c r="H221"/>
  <c r="H222"/>
  <c r="H223"/>
  <c r="H225"/>
  <c r="H226"/>
  <c r="H227"/>
  <c r="H228"/>
  <c r="H229"/>
  <c r="H230"/>
  <c r="H231"/>
  <c r="H232"/>
  <c r="H233"/>
  <c r="H234"/>
  <c r="H235"/>
  <c r="H236"/>
  <c r="H237"/>
  <c r="H238"/>
  <c r="H239"/>
  <c r="H212"/>
  <c r="G209"/>
  <c r="F212"/>
  <c r="F213"/>
  <c r="F214"/>
  <c r="F215"/>
  <c r="F216"/>
  <c r="F217"/>
  <c r="F218"/>
  <c r="F219"/>
  <c r="F220"/>
  <c r="F221"/>
  <c r="F222"/>
  <c r="F223"/>
  <c r="F225"/>
  <c r="F226"/>
  <c r="F227"/>
  <c r="F228"/>
  <c r="F229"/>
  <c r="F230"/>
  <c r="F231"/>
  <c r="F232"/>
  <c r="F233"/>
  <c r="F234"/>
  <c r="F235"/>
  <c r="F236"/>
  <c r="F237"/>
  <c r="F238"/>
  <c r="F239"/>
  <c r="F211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2"/>
  <c r="L195" i="3"/>
  <c r="L196"/>
  <c r="L197"/>
  <c r="L198"/>
  <c r="L199"/>
  <c r="L200"/>
  <c r="L201"/>
  <c r="L202"/>
  <c r="L203"/>
  <c r="L204"/>
  <c r="L205"/>
  <c r="L206"/>
  <c r="L207"/>
  <c r="L208"/>
  <c r="G186"/>
  <c r="J186" s="1"/>
  <c r="G187"/>
  <c r="J187" s="1"/>
  <c r="G188"/>
  <c r="J188" s="1"/>
  <c r="G189"/>
  <c r="J189" s="1"/>
  <c r="G190"/>
  <c r="J190" s="1"/>
  <c r="G191"/>
  <c r="J191" s="1"/>
  <c r="G192"/>
  <c r="J192" s="1"/>
  <c r="G193"/>
  <c r="J193" s="1"/>
  <c r="G194"/>
  <c r="J194" s="1"/>
  <c r="G195"/>
  <c r="J195" s="1"/>
  <c r="G196"/>
  <c r="J196" s="1"/>
  <c r="G197"/>
  <c r="J197" s="1"/>
  <c r="G199"/>
  <c r="J199" s="1"/>
  <c r="G200"/>
  <c r="J200" s="1"/>
  <c r="G201"/>
  <c r="J201" s="1"/>
  <c r="G202"/>
  <c r="J202" s="1"/>
  <c r="G203"/>
  <c r="J203" s="1"/>
  <c r="G204"/>
  <c r="J204" s="1"/>
  <c r="G205"/>
  <c r="J205" s="1"/>
  <c r="G206"/>
  <c r="J206" s="1"/>
  <c r="G207"/>
  <c r="J207" s="1"/>
  <c r="G208"/>
  <c r="J208" s="1"/>
  <c r="G185"/>
  <c r="J185" s="1"/>
  <c r="E189"/>
  <c r="E191"/>
  <c r="E192"/>
  <c r="E199"/>
  <c r="E205"/>
  <c r="E206"/>
  <c r="E207"/>
  <c r="E208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185"/>
  <c r="F184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185"/>
  <c r="B184"/>
  <c r="H185" i="2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H186" i="1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K158" i="3"/>
  <c r="L158" s="1"/>
  <c r="G159"/>
  <c r="J159" s="1"/>
  <c r="G160"/>
  <c r="J160" s="1"/>
  <c r="G161"/>
  <c r="J161" s="1"/>
  <c r="G162"/>
  <c r="J162" s="1"/>
  <c r="G163"/>
  <c r="J163" s="1"/>
  <c r="G164"/>
  <c r="J164" s="1"/>
  <c r="G165"/>
  <c r="J165" s="1"/>
  <c r="G166"/>
  <c r="J166" s="1"/>
  <c r="G167"/>
  <c r="J167" s="1"/>
  <c r="G168"/>
  <c r="J168" s="1"/>
  <c r="G169"/>
  <c r="J169" s="1"/>
  <c r="G170"/>
  <c r="J170" s="1"/>
  <c r="G171"/>
  <c r="J171" s="1"/>
  <c r="G172"/>
  <c r="J172" s="1"/>
  <c r="G173"/>
  <c r="J173" s="1"/>
  <c r="G174"/>
  <c r="J174" s="1"/>
  <c r="G175"/>
  <c r="J175" s="1"/>
  <c r="G176"/>
  <c r="J176" s="1"/>
  <c r="G177"/>
  <c r="J177" s="1"/>
  <c r="G178"/>
  <c r="J178" s="1"/>
  <c r="G179"/>
  <c r="J179" s="1"/>
  <c r="G180"/>
  <c r="J180" s="1"/>
  <c r="G181"/>
  <c r="J181" s="1"/>
  <c r="G158"/>
  <c r="J158" s="1"/>
  <c r="K157"/>
  <c r="L157" s="1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J159" i="2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58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57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8"/>
  <c r="E181" i="3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D158" i="1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7"/>
  <c r="K142" i="3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41"/>
  <c r="L141" s="1"/>
  <c r="G142"/>
  <c r="J142" s="1"/>
  <c r="G143"/>
  <c r="J143" s="1"/>
  <c r="G144"/>
  <c r="J144" s="1"/>
  <c r="G145"/>
  <c r="J145" s="1"/>
  <c r="G146"/>
  <c r="J146" s="1"/>
  <c r="G147"/>
  <c r="J147" s="1"/>
  <c r="G148"/>
  <c r="J148" s="1"/>
  <c r="G149"/>
  <c r="J149" s="1"/>
  <c r="G150"/>
  <c r="J150" s="1"/>
  <c r="G151"/>
  <c r="J151" s="1"/>
  <c r="G152"/>
  <c r="J152" s="1"/>
  <c r="G141"/>
  <c r="J141" s="1"/>
  <c r="E142"/>
  <c r="E143"/>
  <c r="E144"/>
  <c r="E145"/>
  <c r="E146"/>
  <c r="E147"/>
  <c r="E148"/>
  <c r="E149"/>
  <c r="E150"/>
  <c r="E151"/>
  <c r="E152"/>
  <c r="E153"/>
  <c r="J153" s="1"/>
  <c r="E141"/>
  <c r="C142"/>
  <c r="C143"/>
  <c r="C144"/>
  <c r="C145"/>
  <c r="C146"/>
  <c r="C147"/>
  <c r="C148"/>
  <c r="C149"/>
  <c r="C150"/>
  <c r="C151"/>
  <c r="C152"/>
  <c r="C153"/>
  <c r="C141"/>
  <c r="B142"/>
  <c r="B143"/>
  <c r="B144"/>
  <c r="B145"/>
  <c r="B146"/>
  <c r="B147"/>
  <c r="B148"/>
  <c r="B149"/>
  <c r="B150"/>
  <c r="B151"/>
  <c r="B152"/>
  <c r="B153"/>
  <c r="B141"/>
  <c r="J153" i="2"/>
  <c r="J142"/>
  <c r="J143"/>
  <c r="J144"/>
  <c r="J145"/>
  <c r="J146"/>
  <c r="J147"/>
  <c r="J149"/>
  <c r="J148"/>
  <c r="J150"/>
  <c r="J151"/>
  <c r="J152"/>
  <c r="J141"/>
  <c r="H153"/>
  <c r="H142"/>
  <c r="H143"/>
  <c r="H144"/>
  <c r="H145"/>
  <c r="H146"/>
  <c r="H147"/>
  <c r="H149"/>
  <c r="H148"/>
  <c r="H150"/>
  <c r="H151"/>
  <c r="H152"/>
  <c r="H141"/>
  <c r="F142"/>
  <c r="F143"/>
  <c r="F144"/>
  <c r="F145"/>
  <c r="F146"/>
  <c r="F147"/>
  <c r="F149"/>
  <c r="F148"/>
  <c r="F150"/>
  <c r="F151"/>
  <c r="F152"/>
  <c r="F153"/>
  <c r="F141"/>
  <c r="D142"/>
  <c r="D143"/>
  <c r="D144"/>
  <c r="D145"/>
  <c r="D146"/>
  <c r="D147"/>
  <c r="D149"/>
  <c r="D148"/>
  <c r="D150"/>
  <c r="D151"/>
  <c r="D152"/>
  <c r="D153"/>
  <c r="D141"/>
  <c r="H143" i="1"/>
  <c r="H144"/>
  <c r="H145"/>
  <c r="H146"/>
  <c r="H147"/>
  <c r="H149"/>
  <c r="H148"/>
  <c r="H150"/>
  <c r="H151"/>
  <c r="H152"/>
  <c r="H153"/>
  <c r="H142"/>
  <c r="F143"/>
  <c r="F144"/>
  <c r="F145"/>
  <c r="F146"/>
  <c r="F147"/>
  <c r="F149"/>
  <c r="F148"/>
  <c r="F150"/>
  <c r="F151"/>
  <c r="F153"/>
  <c r="F142"/>
  <c r="D143"/>
  <c r="D144"/>
  <c r="D145"/>
  <c r="D146"/>
  <c r="D147"/>
  <c r="D149"/>
  <c r="D148"/>
  <c r="D150"/>
  <c r="D151"/>
  <c r="D152"/>
  <c r="D153"/>
  <c r="D142"/>
  <c r="H135"/>
  <c r="H136"/>
  <c r="H137"/>
  <c r="H134"/>
  <c r="F136"/>
  <c r="F137"/>
  <c r="F134"/>
  <c r="D135"/>
  <c r="D136"/>
  <c r="D137"/>
  <c r="D134"/>
  <c r="C135" i="3"/>
  <c r="C136"/>
  <c r="C137"/>
  <c r="C134"/>
  <c r="F134" s="1"/>
  <c r="B136"/>
  <c r="B135"/>
  <c r="B134"/>
  <c r="K121"/>
  <c r="L121" s="1"/>
  <c r="K120"/>
  <c r="L120" s="1"/>
  <c r="K119"/>
  <c r="L119" s="1"/>
  <c r="E121"/>
  <c r="E120"/>
  <c r="E119"/>
  <c r="C120"/>
  <c r="C121"/>
  <c r="C122"/>
  <c r="C119"/>
  <c r="J120" i="2"/>
  <c r="J121"/>
  <c r="J122"/>
  <c r="J119"/>
  <c r="H120"/>
  <c r="H121"/>
  <c r="H122"/>
  <c r="H119"/>
  <c r="F120"/>
  <c r="F121"/>
  <c r="F122"/>
  <c r="F119"/>
  <c r="D120"/>
  <c r="D121"/>
  <c r="D122"/>
  <c r="D119"/>
  <c r="B121" i="3"/>
  <c r="B120"/>
  <c r="B119"/>
  <c r="H121" i="1"/>
  <c r="H120"/>
  <c r="H119"/>
  <c r="F120"/>
  <c r="F121"/>
  <c r="F122"/>
  <c r="F119"/>
  <c r="D120"/>
  <c r="D121"/>
  <c r="D122"/>
  <c r="D119"/>
  <c r="A111" i="3"/>
  <c r="B107"/>
  <c r="K21"/>
  <c r="L21" s="1"/>
  <c r="L22"/>
  <c r="K23"/>
  <c r="L23" s="1"/>
  <c r="K24"/>
  <c r="L24" s="1"/>
  <c r="L25"/>
  <c r="K26"/>
  <c r="L26" s="1"/>
  <c r="K27"/>
  <c r="L27" s="1"/>
  <c r="K29"/>
  <c r="L29" s="1"/>
  <c r="K20"/>
  <c r="L20" s="1"/>
  <c r="K18"/>
  <c r="L18" s="1"/>
  <c r="B18"/>
  <c r="D18" s="1"/>
  <c r="A41" i="2"/>
  <c r="A42"/>
  <c r="C32" i="1"/>
  <c r="E21" i="3"/>
  <c r="E22"/>
  <c r="E23"/>
  <c r="E24"/>
  <c r="E25"/>
  <c r="E26"/>
  <c r="E27"/>
  <c r="E28"/>
  <c r="E29"/>
  <c r="E30"/>
  <c r="E31"/>
  <c r="E18"/>
  <c r="B16" i="2"/>
  <c r="B32"/>
  <c r="B20" i="3"/>
  <c r="B21"/>
  <c r="B22"/>
  <c r="B23"/>
  <c r="B24"/>
  <c r="B26"/>
  <c r="B27"/>
  <c r="B28"/>
  <c r="B29"/>
  <c r="B30"/>
  <c r="B31"/>
  <c r="J209" i="1" l="1"/>
  <c r="J156"/>
  <c r="E209"/>
  <c r="F209" s="1"/>
  <c r="H119" i="3"/>
  <c r="H120"/>
  <c r="H121"/>
  <c r="D210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F210"/>
  <c r="H210"/>
  <c r="F211"/>
  <c r="F236"/>
  <c r="F235"/>
  <c r="F234"/>
  <c r="F233"/>
  <c r="F232"/>
  <c r="F231"/>
  <c r="F230"/>
  <c r="F229"/>
  <c r="F228"/>
  <c r="F227"/>
  <c r="F226"/>
  <c r="F225"/>
  <c r="F223"/>
  <c r="F222"/>
  <c r="F221"/>
  <c r="F220"/>
  <c r="F219"/>
  <c r="F218"/>
  <c r="F217"/>
  <c r="F216"/>
  <c r="F215"/>
  <c r="F214"/>
  <c r="F213"/>
  <c r="F212"/>
  <c r="H211"/>
  <c r="H236"/>
  <c r="H235"/>
  <c r="H234"/>
  <c r="H233"/>
  <c r="H232"/>
  <c r="H231"/>
  <c r="H230"/>
  <c r="H229"/>
  <c r="H228"/>
  <c r="H227"/>
  <c r="H226"/>
  <c r="H225"/>
  <c r="H223"/>
  <c r="H222"/>
  <c r="H221"/>
  <c r="H220"/>
  <c r="H219"/>
  <c r="H218"/>
  <c r="H217"/>
  <c r="H216"/>
  <c r="H215"/>
  <c r="H214"/>
  <c r="H213"/>
  <c r="H212"/>
  <c r="E249"/>
  <c r="J249" s="1"/>
  <c r="E8" i="1"/>
  <c r="F224"/>
  <c r="H224"/>
  <c r="D237" i="3"/>
  <c r="F237"/>
  <c r="E224"/>
  <c r="J224" s="1"/>
  <c r="H237"/>
  <c r="H18"/>
  <c r="F18"/>
  <c r="F157" i="1"/>
  <c r="F179"/>
  <c r="F178"/>
  <c r="F176"/>
  <c r="F174"/>
  <c r="F173"/>
  <c r="F171"/>
  <c r="F170"/>
  <c r="F168"/>
  <c r="F166"/>
  <c r="F165"/>
  <c r="F164"/>
  <c r="F163"/>
  <c r="F162"/>
  <c r="F161"/>
  <c r="F160"/>
  <c r="F159"/>
  <c r="F158"/>
  <c r="H157"/>
  <c r="H181"/>
  <c r="H179"/>
  <c r="H178"/>
  <c r="H177"/>
  <c r="H176"/>
  <c r="H175"/>
  <c r="H173"/>
  <c r="H171"/>
  <c r="H170"/>
  <c r="H169"/>
  <c r="H168"/>
  <c r="H165"/>
  <c r="H164"/>
  <c r="H163"/>
  <c r="H162"/>
  <c r="H161"/>
  <c r="H160"/>
  <c r="H159"/>
  <c r="H158"/>
  <c r="D185" i="3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F185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H185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D158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F158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H158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D153"/>
  <c r="D152"/>
  <c r="D151"/>
  <c r="D150"/>
  <c r="D149"/>
  <c r="D148"/>
  <c r="D147"/>
  <c r="D146"/>
  <c r="D145"/>
  <c r="D144"/>
  <c r="D143"/>
  <c r="D142"/>
  <c r="F153"/>
  <c r="F152"/>
  <c r="F151"/>
  <c r="F150"/>
  <c r="F149"/>
  <c r="F148"/>
  <c r="F147"/>
  <c r="F146"/>
  <c r="F145"/>
  <c r="F144"/>
  <c r="F143"/>
  <c r="F142"/>
  <c r="H153"/>
  <c r="H152"/>
  <c r="H151"/>
  <c r="H150"/>
  <c r="H149"/>
  <c r="H148"/>
  <c r="H147"/>
  <c r="H146"/>
  <c r="H145"/>
  <c r="H144"/>
  <c r="H143"/>
  <c r="H142"/>
  <c r="D134"/>
  <c r="D136"/>
  <c r="D135"/>
  <c r="F137"/>
  <c r="F136"/>
  <c r="F135"/>
  <c r="H134"/>
  <c r="H137"/>
  <c r="H136"/>
  <c r="H135"/>
  <c r="D119"/>
  <c r="D121"/>
  <c r="D120"/>
  <c r="F119"/>
  <c r="F120"/>
  <c r="F121"/>
  <c r="D20"/>
  <c r="J20" i="2"/>
  <c r="J21"/>
  <c r="J22"/>
  <c r="J23"/>
  <c r="J24"/>
  <c r="J25"/>
  <c r="J26"/>
  <c r="J27"/>
  <c r="J28"/>
  <c r="J29"/>
  <c r="J30"/>
  <c r="J31"/>
  <c r="J18"/>
  <c r="H20"/>
  <c r="H21"/>
  <c r="H22"/>
  <c r="H23"/>
  <c r="H24"/>
  <c r="H25"/>
  <c r="H26"/>
  <c r="H27"/>
  <c r="H28"/>
  <c r="H29"/>
  <c r="H30"/>
  <c r="H31"/>
  <c r="H18"/>
  <c r="F20"/>
  <c r="F21"/>
  <c r="F22"/>
  <c r="F23"/>
  <c r="F24"/>
  <c r="F25"/>
  <c r="F26"/>
  <c r="F27"/>
  <c r="F28"/>
  <c r="F29"/>
  <c r="F30"/>
  <c r="F31"/>
  <c r="F18"/>
  <c r="D20"/>
  <c r="D21"/>
  <c r="D22"/>
  <c r="D23"/>
  <c r="D24"/>
  <c r="D25"/>
  <c r="D26"/>
  <c r="D27"/>
  <c r="D28"/>
  <c r="D29"/>
  <c r="D30"/>
  <c r="D31"/>
  <c r="D18"/>
  <c r="I16"/>
  <c r="G16"/>
  <c r="E16"/>
  <c r="E16" i="3" s="1"/>
  <c r="C16" i="2"/>
  <c r="C32"/>
  <c r="A38"/>
  <c r="A44"/>
  <c r="A45"/>
  <c r="A47"/>
  <c r="L16" l="1"/>
  <c r="I16" i="3"/>
  <c r="F224"/>
  <c r="H224"/>
  <c r="H21" i="1"/>
  <c r="H22"/>
  <c r="H23"/>
  <c r="H24"/>
  <c r="H25"/>
  <c r="H26"/>
  <c r="H27"/>
  <c r="H28"/>
  <c r="H29"/>
  <c r="H30"/>
  <c r="H31"/>
  <c r="F21"/>
  <c r="F22"/>
  <c r="F23"/>
  <c r="F24"/>
  <c r="F25"/>
  <c r="F26"/>
  <c r="F27"/>
  <c r="F28"/>
  <c r="F29"/>
  <c r="F30"/>
  <c r="F31"/>
  <c r="D20"/>
  <c r="D21"/>
  <c r="D22"/>
  <c r="D23"/>
  <c r="D24"/>
  <c r="D25"/>
  <c r="D26"/>
  <c r="D27"/>
  <c r="D28"/>
  <c r="D29"/>
  <c r="D30"/>
  <c r="D31"/>
  <c r="A33" i="3"/>
  <c r="A34"/>
  <c r="A38"/>
  <c r="A41"/>
  <c r="A42"/>
  <c r="A44"/>
  <c r="A45"/>
  <c r="D30" l="1"/>
  <c r="D29"/>
  <c r="D28"/>
  <c r="D27"/>
  <c r="D26"/>
  <c r="D25"/>
  <c r="D24"/>
  <c r="D23"/>
  <c r="D22"/>
  <c r="D21"/>
  <c r="F20"/>
  <c r="F30"/>
  <c r="F29"/>
  <c r="F28"/>
  <c r="F27"/>
  <c r="F26"/>
  <c r="F25"/>
  <c r="F24"/>
  <c r="F23"/>
  <c r="F22"/>
  <c r="F21"/>
  <c r="H20"/>
  <c r="H31"/>
  <c r="H30"/>
  <c r="H29"/>
  <c r="H28"/>
  <c r="H27"/>
  <c r="H26"/>
  <c r="H25"/>
  <c r="H24"/>
  <c r="H23"/>
  <c r="H22"/>
  <c r="H21"/>
  <c r="A130"/>
  <c r="A129"/>
  <c r="A128"/>
  <c r="A126"/>
  <c r="A125"/>
  <c r="A115"/>
  <c r="A114"/>
  <c r="A113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130" i="2"/>
  <c r="A129"/>
  <c r="A128"/>
  <c r="A126"/>
  <c r="A125"/>
  <c r="A124"/>
  <c r="A115"/>
  <c r="A114"/>
  <c r="A113"/>
  <c r="A111"/>
  <c r="A110"/>
  <c r="A107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D31" i="3" l="1"/>
  <c r="K34"/>
  <c r="G34"/>
  <c r="E34"/>
  <c r="J34" s="1"/>
  <c r="C34"/>
  <c r="B34"/>
  <c r="K33"/>
  <c r="G33"/>
  <c r="E33"/>
  <c r="J33" s="1"/>
  <c r="C33"/>
  <c r="B33"/>
  <c r="C38"/>
  <c r="D38" s="1"/>
  <c r="G42"/>
  <c r="J42" s="1"/>
  <c r="C42"/>
  <c r="B42"/>
  <c r="K41"/>
  <c r="G41"/>
  <c r="E41"/>
  <c r="J41" s="1"/>
  <c r="C41"/>
  <c r="B41"/>
  <c r="K45"/>
  <c r="G45"/>
  <c r="E45"/>
  <c r="J45" s="1"/>
  <c r="C45"/>
  <c r="B45"/>
  <c r="K44"/>
  <c r="G44"/>
  <c r="E44"/>
  <c r="J44" s="1"/>
  <c r="C44"/>
  <c r="B44"/>
  <c r="K48"/>
  <c r="G48"/>
  <c r="E48"/>
  <c r="J48" s="1"/>
  <c r="C48"/>
  <c r="B48"/>
  <c r="K47"/>
  <c r="G47"/>
  <c r="E47"/>
  <c r="J47" s="1"/>
  <c r="C47"/>
  <c r="B47"/>
  <c r="K51"/>
  <c r="G51"/>
  <c r="E51"/>
  <c r="J51" s="1"/>
  <c r="C51"/>
  <c r="B51"/>
  <c r="K50"/>
  <c r="G50"/>
  <c r="E50"/>
  <c r="J50" s="1"/>
  <c r="C50"/>
  <c r="B50"/>
  <c r="K54"/>
  <c r="G54"/>
  <c r="E54"/>
  <c r="J54" s="1"/>
  <c r="C54"/>
  <c r="B54"/>
  <c r="K53"/>
  <c r="G53"/>
  <c r="E53"/>
  <c r="J53" s="1"/>
  <c r="C53"/>
  <c r="B53"/>
  <c r="K57"/>
  <c r="G57"/>
  <c r="E57"/>
  <c r="J57" s="1"/>
  <c r="C57"/>
  <c r="B57"/>
  <c r="K56"/>
  <c r="G56"/>
  <c r="E56"/>
  <c r="J56" s="1"/>
  <c r="C56"/>
  <c r="B56"/>
  <c r="K60"/>
  <c r="G60"/>
  <c r="E60"/>
  <c r="J60" s="1"/>
  <c r="C60"/>
  <c r="B60"/>
  <c r="K59"/>
  <c r="G59"/>
  <c r="E59"/>
  <c r="J59" s="1"/>
  <c r="C59"/>
  <c r="B59"/>
  <c r="K63"/>
  <c r="G63"/>
  <c r="E63"/>
  <c r="J63" s="1"/>
  <c r="C63"/>
  <c r="B63"/>
  <c r="K62"/>
  <c r="G62"/>
  <c r="E62"/>
  <c r="J62" s="1"/>
  <c r="C62"/>
  <c r="B62"/>
  <c r="K66"/>
  <c r="G66"/>
  <c r="E66"/>
  <c r="J66" s="1"/>
  <c r="C66"/>
  <c r="B66"/>
  <c r="K65"/>
  <c r="G65"/>
  <c r="E65"/>
  <c r="J65" s="1"/>
  <c r="C65"/>
  <c r="B65"/>
  <c r="K69"/>
  <c r="G69"/>
  <c r="E69"/>
  <c r="J69" s="1"/>
  <c r="C69"/>
  <c r="B69"/>
  <c r="K68"/>
  <c r="G68"/>
  <c r="E68"/>
  <c r="J68" s="1"/>
  <c r="C68"/>
  <c r="B68"/>
  <c r="K72"/>
  <c r="G72"/>
  <c r="E72"/>
  <c r="J72" s="1"/>
  <c r="C72"/>
  <c r="B72"/>
  <c r="K71"/>
  <c r="G71"/>
  <c r="E71"/>
  <c r="J71" s="1"/>
  <c r="C71"/>
  <c r="B71"/>
  <c r="K75"/>
  <c r="G75"/>
  <c r="E75"/>
  <c r="J75" s="1"/>
  <c r="C75"/>
  <c r="B75"/>
  <c r="K74"/>
  <c r="G74"/>
  <c r="E74"/>
  <c r="J74" s="1"/>
  <c r="C74"/>
  <c r="B74"/>
  <c r="K78"/>
  <c r="G78"/>
  <c r="E78"/>
  <c r="J78" s="1"/>
  <c r="C78"/>
  <c r="B78"/>
  <c r="K77"/>
  <c r="G77"/>
  <c r="E77"/>
  <c r="J77" s="1"/>
  <c r="C77"/>
  <c r="B77"/>
  <c r="K81"/>
  <c r="G81"/>
  <c r="E81"/>
  <c r="J81" s="1"/>
  <c r="C81"/>
  <c r="B81"/>
  <c r="K80"/>
  <c r="G80"/>
  <c r="E80"/>
  <c r="J80" s="1"/>
  <c r="C80"/>
  <c r="B80"/>
  <c r="K84"/>
  <c r="G84"/>
  <c r="E84"/>
  <c r="J84" s="1"/>
  <c r="C84"/>
  <c r="B84"/>
  <c r="K83"/>
  <c r="G83"/>
  <c r="E83"/>
  <c r="J83" s="1"/>
  <c r="C83"/>
  <c r="B83"/>
  <c r="K87"/>
  <c r="G87"/>
  <c r="E87"/>
  <c r="J87" s="1"/>
  <c r="C87"/>
  <c r="B87"/>
  <c r="K86"/>
  <c r="G86"/>
  <c r="E86"/>
  <c r="J86" s="1"/>
  <c r="C86"/>
  <c r="B86"/>
  <c r="K90"/>
  <c r="G90"/>
  <c r="E90"/>
  <c r="J90" s="1"/>
  <c r="C90"/>
  <c r="B90"/>
  <c r="K89"/>
  <c r="G89"/>
  <c r="E89"/>
  <c r="J89" s="1"/>
  <c r="C89"/>
  <c r="B89"/>
  <c r="K93"/>
  <c r="G93"/>
  <c r="E93"/>
  <c r="J93" s="1"/>
  <c r="C93"/>
  <c r="B93"/>
  <c r="K92"/>
  <c r="G92"/>
  <c r="E92"/>
  <c r="J92" s="1"/>
  <c r="C92"/>
  <c r="B92"/>
  <c r="K96"/>
  <c r="G96"/>
  <c r="E96"/>
  <c r="J96" s="1"/>
  <c r="C96"/>
  <c r="B96"/>
  <c r="K95"/>
  <c r="G95"/>
  <c r="E95"/>
  <c r="J95" s="1"/>
  <c r="C95"/>
  <c r="B95"/>
  <c r="K99"/>
  <c r="G99"/>
  <c r="E99"/>
  <c r="J99" s="1"/>
  <c r="C99"/>
  <c r="B99"/>
  <c r="K98"/>
  <c r="G98"/>
  <c r="E98"/>
  <c r="J98" s="1"/>
  <c r="C98"/>
  <c r="B98"/>
  <c r="K102"/>
  <c r="G102"/>
  <c r="E102"/>
  <c r="J102" s="1"/>
  <c r="C102"/>
  <c r="B102"/>
  <c r="K101"/>
  <c r="G101"/>
  <c r="E101"/>
  <c r="J101" s="1"/>
  <c r="C101"/>
  <c r="B101"/>
  <c r="K105"/>
  <c r="G105"/>
  <c r="E105"/>
  <c r="J105" s="1"/>
  <c r="C105"/>
  <c r="B105"/>
  <c r="K104"/>
  <c r="G104"/>
  <c r="E104"/>
  <c r="J104" s="1"/>
  <c r="C104"/>
  <c r="B104"/>
  <c r="K110"/>
  <c r="G110"/>
  <c r="E110"/>
  <c r="J110" s="1"/>
  <c r="C110"/>
  <c r="B110"/>
  <c r="K115"/>
  <c r="G115"/>
  <c r="E115"/>
  <c r="J115" s="1"/>
  <c r="C115"/>
  <c r="B115"/>
  <c r="K114"/>
  <c r="G114"/>
  <c r="E114"/>
  <c r="J114" s="1"/>
  <c r="C114"/>
  <c r="E113"/>
  <c r="C113"/>
  <c r="B113"/>
  <c r="K122"/>
  <c r="L122" s="1"/>
  <c r="E122"/>
  <c r="B122"/>
  <c r="K118"/>
  <c r="L118" s="1"/>
  <c r="E118"/>
  <c r="C118"/>
  <c r="B118"/>
  <c r="K117"/>
  <c r="G117"/>
  <c r="E117"/>
  <c r="J117" s="1"/>
  <c r="B117"/>
  <c r="K126"/>
  <c r="G126"/>
  <c r="E126"/>
  <c r="J126" s="1"/>
  <c r="C126"/>
  <c r="B126"/>
  <c r="E125"/>
  <c r="C125"/>
  <c r="B125"/>
  <c r="K124"/>
  <c r="G124"/>
  <c r="E124"/>
  <c r="J124" s="1"/>
  <c r="C124"/>
  <c r="B124"/>
  <c r="K130"/>
  <c r="G130"/>
  <c r="E130"/>
  <c r="J130" s="1"/>
  <c r="C130"/>
  <c r="B130"/>
  <c r="K129"/>
  <c r="G129"/>
  <c r="E129"/>
  <c r="J129" s="1"/>
  <c r="C129"/>
  <c r="B129"/>
  <c r="K128"/>
  <c r="G128"/>
  <c r="E128"/>
  <c r="J128" s="1"/>
  <c r="C128"/>
  <c r="B128"/>
  <c r="B137"/>
  <c r="D137" s="1"/>
  <c r="C133"/>
  <c r="F133" s="1"/>
  <c r="B133"/>
  <c r="C132"/>
  <c r="K153"/>
  <c r="L153" s="1"/>
  <c r="K140"/>
  <c r="L140" s="1"/>
  <c r="G140"/>
  <c r="J140" s="1"/>
  <c r="E140"/>
  <c r="C140"/>
  <c r="B140"/>
  <c r="G107"/>
  <c r="E107"/>
  <c r="J107" s="1"/>
  <c r="C181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66" i="2"/>
  <c r="A265"/>
  <c r="A264"/>
  <c r="A263"/>
  <c r="A262"/>
  <c r="A261"/>
  <c r="A260"/>
  <c r="A259"/>
  <c r="A258"/>
  <c r="A257"/>
  <c r="I46"/>
  <c r="L46" s="1"/>
  <c r="G46"/>
  <c r="E46"/>
  <c r="C46"/>
  <c r="K46" i="1"/>
  <c r="K46" i="3" s="1"/>
  <c r="G46" i="1"/>
  <c r="E46"/>
  <c r="E46" i="3" s="1"/>
  <c r="C46" i="1"/>
  <c r="I46" i="3" l="1"/>
  <c r="D74"/>
  <c r="D65"/>
  <c r="D98"/>
  <c r="D80"/>
  <c r="D62"/>
  <c r="D44"/>
  <c r="J46"/>
  <c r="D125"/>
  <c r="D59"/>
  <c r="G46"/>
  <c r="L46" s="1"/>
  <c r="H84"/>
  <c r="H62"/>
  <c r="H107"/>
  <c r="D122"/>
  <c r="D101"/>
  <c r="D89"/>
  <c r="D83"/>
  <c r="H81"/>
  <c r="H75"/>
  <c r="D113"/>
  <c r="H83"/>
  <c r="H80"/>
  <c r="H74"/>
  <c r="H63"/>
  <c r="F38"/>
  <c r="C46"/>
  <c r="F46" s="1"/>
  <c r="D181"/>
  <c r="F181"/>
  <c r="D141"/>
  <c r="F128"/>
  <c r="H129"/>
  <c r="F126"/>
  <c r="L126"/>
  <c r="H118"/>
  <c r="L102"/>
  <c r="L99"/>
  <c r="L90"/>
  <c r="L84"/>
  <c r="L81"/>
  <c r="L75"/>
  <c r="L66"/>
  <c r="L63"/>
  <c r="L60"/>
  <c r="L45"/>
  <c r="H33"/>
  <c r="F34"/>
  <c r="D184"/>
  <c r="D140"/>
  <c r="H128"/>
  <c r="L129"/>
  <c r="D130"/>
  <c r="H130"/>
  <c r="L130"/>
  <c r="F125"/>
  <c r="H125"/>
  <c r="D117"/>
  <c r="H122"/>
  <c r="H114"/>
  <c r="D115"/>
  <c r="L115"/>
  <c r="H110"/>
  <c r="H104"/>
  <c r="D105"/>
  <c r="L105"/>
  <c r="F101"/>
  <c r="L101"/>
  <c r="D102"/>
  <c r="F102"/>
  <c r="F98"/>
  <c r="L98"/>
  <c r="D99"/>
  <c r="F99"/>
  <c r="H95"/>
  <c r="D96"/>
  <c r="L96"/>
  <c r="D92"/>
  <c r="L92"/>
  <c r="H93"/>
  <c r="F89"/>
  <c r="L89"/>
  <c r="D90"/>
  <c r="F90"/>
  <c r="H86"/>
  <c r="D87"/>
  <c r="L87"/>
  <c r="H77"/>
  <c r="D78"/>
  <c r="L78"/>
  <c r="D72"/>
  <c r="L72"/>
  <c r="D69"/>
  <c r="L69"/>
  <c r="F65"/>
  <c r="L65"/>
  <c r="D66"/>
  <c r="F66"/>
  <c r="F59"/>
  <c r="L59"/>
  <c r="D60"/>
  <c r="F60"/>
  <c r="D57"/>
  <c r="L57"/>
  <c r="D54"/>
  <c r="L54"/>
  <c r="D51"/>
  <c r="L51"/>
  <c r="H47"/>
  <c r="D48"/>
  <c r="L48"/>
  <c r="F44"/>
  <c r="L44"/>
  <c r="D45"/>
  <c r="F45"/>
  <c r="H41"/>
  <c r="D42"/>
  <c r="D33"/>
  <c r="H34"/>
  <c r="D129"/>
  <c r="D118"/>
  <c r="L56"/>
  <c r="L53"/>
  <c r="H141"/>
  <c r="F132"/>
  <c r="H133"/>
  <c r="D128"/>
  <c r="F129"/>
  <c r="D124"/>
  <c r="H126"/>
  <c r="L117"/>
  <c r="F118"/>
  <c r="F114"/>
  <c r="D110"/>
  <c r="D104"/>
  <c r="F95"/>
  <c r="D93"/>
  <c r="D86"/>
  <c r="L83"/>
  <c r="F84"/>
  <c r="L80"/>
  <c r="F81"/>
  <c r="D77"/>
  <c r="L74"/>
  <c r="F75"/>
  <c r="F71"/>
  <c r="F68"/>
  <c r="L62"/>
  <c r="F63"/>
  <c r="D56"/>
  <c r="F53"/>
  <c r="F50"/>
  <c r="D47"/>
  <c r="D41"/>
  <c r="L33"/>
  <c r="D34"/>
  <c r="L71"/>
  <c r="L68"/>
  <c r="L50"/>
  <c r="L128"/>
  <c r="F130"/>
  <c r="L125"/>
  <c r="D126"/>
  <c r="F122"/>
  <c r="H115"/>
  <c r="H105"/>
  <c r="H101"/>
  <c r="H102"/>
  <c r="H98"/>
  <c r="H99"/>
  <c r="H96"/>
  <c r="F92"/>
  <c r="H89"/>
  <c r="H90"/>
  <c r="H87"/>
  <c r="F83"/>
  <c r="F80"/>
  <c r="H78"/>
  <c r="F74"/>
  <c r="H72"/>
  <c r="H69"/>
  <c r="H65"/>
  <c r="H66"/>
  <c r="F62"/>
  <c r="H59"/>
  <c r="H60"/>
  <c r="H57"/>
  <c r="H54"/>
  <c r="F51"/>
  <c r="H48"/>
  <c r="H44"/>
  <c r="H45"/>
  <c r="H42"/>
  <c r="F33"/>
  <c r="L34"/>
  <c r="H157"/>
  <c r="F107"/>
  <c r="L124"/>
  <c r="F117"/>
  <c r="F157"/>
  <c r="H140"/>
  <c r="H132"/>
  <c r="D132"/>
  <c r="H124"/>
  <c r="F124"/>
  <c r="H117"/>
  <c r="F113"/>
  <c r="F31"/>
  <c r="H38"/>
  <c r="F41"/>
  <c r="L41"/>
  <c r="F42"/>
  <c r="F47"/>
  <c r="L47"/>
  <c r="F48"/>
  <c r="H51"/>
  <c r="D50"/>
  <c r="H50"/>
  <c r="D53"/>
  <c r="H53"/>
  <c r="F54"/>
  <c r="F56"/>
  <c r="H56"/>
  <c r="F57"/>
  <c r="D63"/>
  <c r="D68"/>
  <c r="H68"/>
  <c r="F69"/>
  <c r="D71"/>
  <c r="H71"/>
  <c r="F72"/>
  <c r="D75"/>
  <c r="F77"/>
  <c r="L77"/>
  <c r="F78"/>
  <c r="D81"/>
  <c r="D84"/>
  <c r="F86"/>
  <c r="L86"/>
  <c r="F87"/>
  <c r="H92"/>
  <c r="F93"/>
  <c r="L93"/>
  <c r="L95"/>
  <c r="D95"/>
  <c r="F96"/>
  <c r="F104"/>
  <c r="L104"/>
  <c r="F105"/>
  <c r="F110"/>
  <c r="L110"/>
  <c r="H113"/>
  <c r="L114"/>
  <c r="D114"/>
  <c r="F115"/>
  <c r="D133"/>
  <c r="F140"/>
  <c r="F141"/>
  <c r="D107"/>
  <c r="D157"/>
  <c r="K265"/>
  <c r="K264"/>
  <c r="K263"/>
  <c r="K262"/>
  <c r="K261"/>
  <c r="K260"/>
  <c r="K259"/>
  <c r="K258"/>
  <c r="K257"/>
  <c r="K256"/>
  <c r="K255"/>
  <c r="G265"/>
  <c r="G264"/>
  <c r="G263"/>
  <c r="G262"/>
  <c r="G261"/>
  <c r="G260"/>
  <c r="G259"/>
  <c r="G258"/>
  <c r="G257"/>
  <c r="G256"/>
  <c r="G255"/>
  <c r="C265"/>
  <c r="C264"/>
  <c r="C263"/>
  <c r="C262"/>
  <c r="C261"/>
  <c r="C260"/>
  <c r="C259"/>
  <c r="C258"/>
  <c r="C257"/>
  <c r="C256"/>
  <c r="C255"/>
  <c r="E265"/>
  <c r="J265" s="1"/>
  <c r="E264"/>
  <c r="J264" s="1"/>
  <c r="E263"/>
  <c r="J263" s="1"/>
  <c r="E262"/>
  <c r="J262" s="1"/>
  <c r="E261"/>
  <c r="J261" s="1"/>
  <c r="E260"/>
  <c r="J260" s="1"/>
  <c r="E259"/>
  <c r="J259" s="1"/>
  <c r="E258"/>
  <c r="J258" s="1"/>
  <c r="E257"/>
  <c r="J257" s="1"/>
  <c r="E256"/>
  <c r="J256" s="1"/>
  <c r="E255"/>
  <c r="J255" s="1"/>
  <c r="B265"/>
  <c r="B264"/>
  <c r="B263"/>
  <c r="B262"/>
  <c r="B261"/>
  <c r="B260"/>
  <c r="B259"/>
  <c r="B258"/>
  <c r="B257"/>
  <c r="B256"/>
  <c r="B255"/>
  <c r="H46" l="1"/>
  <c r="L265"/>
  <c r="H265"/>
  <c r="F265"/>
  <c r="D265"/>
  <c r="L264"/>
  <c r="H264"/>
  <c r="F264"/>
  <c r="D264"/>
  <c r="L263"/>
  <c r="H263"/>
  <c r="F263"/>
  <c r="D263"/>
  <c r="L262"/>
  <c r="H262"/>
  <c r="F262"/>
  <c r="D262"/>
  <c r="L261"/>
  <c r="H261"/>
  <c r="F261"/>
  <c r="D261"/>
  <c r="L260"/>
  <c r="H260"/>
  <c r="F260"/>
  <c r="D260"/>
  <c r="L259"/>
  <c r="H259"/>
  <c r="F259"/>
  <c r="D259"/>
  <c r="L258"/>
  <c r="H258"/>
  <c r="F258"/>
  <c r="D258"/>
  <c r="L257"/>
  <c r="H257"/>
  <c r="F257"/>
  <c r="D257"/>
  <c r="L256"/>
  <c r="H256"/>
  <c r="F256"/>
  <c r="D256"/>
  <c r="L255"/>
  <c r="H255"/>
  <c r="F255"/>
  <c r="D255"/>
  <c r="L254"/>
  <c r="H254"/>
  <c r="F254"/>
  <c r="D254"/>
  <c r="L253"/>
  <c r="H253"/>
  <c r="F253"/>
  <c r="D253"/>
  <c r="L252"/>
  <c r="H252"/>
  <c r="F252"/>
  <c r="D252"/>
  <c r="L251"/>
  <c r="H251"/>
  <c r="F251"/>
  <c r="D251"/>
  <c r="L250"/>
  <c r="H250"/>
  <c r="F250"/>
  <c r="D250"/>
  <c r="L249"/>
  <c r="H249"/>
  <c r="F249"/>
  <c r="D249"/>
  <c r="L248"/>
  <c r="H248"/>
  <c r="F248"/>
  <c r="D248"/>
  <c r="L247"/>
  <c r="H247"/>
  <c r="F247"/>
  <c r="D247"/>
  <c r="L246"/>
  <c r="H246"/>
  <c r="F246"/>
  <c r="D246"/>
  <c r="L245"/>
  <c r="H245"/>
  <c r="F245"/>
  <c r="D245"/>
  <c r="L244"/>
  <c r="H244"/>
  <c r="F244"/>
  <c r="D244"/>
  <c r="L243"/>
  <c r="H243"/>
  <c r="F243"/>
  <c r="D243"/>
  <c r="L242"/>
  <c r="H242"/>
  <c r="F242"/>
  <c r="D242"/>
  <c r="J266" i="2"/>
  <c r="H266"/>
  <c r="F266"/>
  <c r="D266"/>
  <c r="J265"/>
  <c r="H265"/>
  <c r="F265"/>
  <c r="D265"/>
  <c r="J264"/>
  <c r="H264"/>
  <c r="F264"/>
  <c r="D264"/>
  <c r="J263"/>
  <c r="H263"/>
  <c r="F263"/>
  <c r="D263"/>
  <c r="J262"/>
  <c r="H262"/>
  <c r="F262"/>
  <c r="D262"/>
  <c r="J261"/>
  <c r="H261"/>
  <c r="F261"/>
  <c r="D261"/>
  <c r="J260"/>
  <c r="H260"/>
  <c r="F260"/>
  <c r="D260"/>
  <c r="J259"/>
  <c r="H259"/>
  <c r="F259"/>
  <c r="D259"/>
  <c r="J258"/>
  <c r="H258"/>
  <c r="F258"/>
  <c r="D258"/>
  <c r="J257"/>
  <c r="H257"/>
  <c r="F257"/>
  <c r="D257"/>
  <c r="J256"/>
  <c r="H256"/>
  <c r="F256"/>
  <c r="D256"/>
  <c r="J255"/>
  <c r="H255"/>
  <c r="F255"/>
  <c r="D255"/>
  <c r="J254"/>
  <c r="H254"/>
  <c r="F254"/>
  <c r="D254"/>
  <c r="J253"/>
  <c r="H253"/>
  <c r="F253"/>
  <c r="D253"/>
  <c r="J252"/>
  <c r="H252"/>
  <c r="F252"/>
  <c r="D252"/>
  <c r="J251"/>
  <c r="H251"/>
  <c r="F251"/>
  <c r="D251"/>
  <c r="J250"/>
  <c r="H250"/>
  <c r="F250"/>
  <c r="D250"/>
  <c r="J249"/>
  <c r="H249"/>
  <c r="F249"/>
  <c r="D249"/>
  <c r="J248"/>
  <c r="H248"/>
  <c r="F248"/>
  <c r="D248"/>
  <c r="J247"/>
  <c r="H247"/>
  <c r="F247"/>
  <c r="D247"/>
  <c r="J246"/>
  <c r="H246"/>
  <c r="F246"/>
  <c r="D246"/>
  <c r="J245"/>
  <c r="H245"/>
  <c r="F245"/>
  <c r="D245"/>
  <c r="J244"/>
  <c r="H244"/>
  <c r="F244"/>
  <c r="D244"/>
  <c r="J243"/>
  <c r="H243"/>
  <c r="F243"/>
  <c r="D243"/>
  <c r="J210"/>
  <c r="H210"/>
  <c r="F210"/>
  <c r="D210"/>
  <c r="I209"/>
  <c r="I209" i="3" s="1"/>
  <c r="G209" i="2"/>
  <c r="G209" i="3" s="1"/>
  <c r="E209" i="2"/>
  <c r="E209" i="3" s="1"/>
  <c r="C209" i="2"/>
  <c r="B209"/>
  <c r="B209" i="3" s="1"/>
  <c r="J184" i="2"/>
  <c r="H184"/>
  <c r="F184"/>
  <c r="D184"/>
  <c r="I183"/>
  <c r="K183" i="3" s="1"/>
  <c r="G183" i="2"/>
  <c r="G183" i="3" s="1"/>
  <c r="E183" i="2"/>
  <c r="C183"/>
  <c r="B183"/>
  <c r="J157"/>
  <c r="H157"/>
  <c r="D157"/>
  <c r="I156"/>
  <c r="G156"/>
  <c r="G156" i="3" s="1"/>
  <c r="E156" i="2"/>
  <c r="C156"/>
  <c r="C156" i="3" s="1"/>
  <c r="B156" i="2"/>
  <c r="B156" i="3" s="1"/>
  <c r="J140" i="2"/>
  <c r="H140"/>
  <c r="F140"/>
  <c r="D140"/>
  <c r="I139"/>
  <c r="I139" i="3" s="1"/>
  <c r="G139" i="2"/>
  <c r="G131" s="1"/>
  <c r="E139"/>
  <c r="E131" s="1"/>
  <c r="C139"/>
  <c r="C131" s="1"/>
  <c r="C131" i="3" s="1"/>
  <c r="B139" i="2"/>
  <c r="B131" s="1"/>
  <c r="J137"/>
  <c r="H137"/>
  <c r="F137"/>
  <c r="J133"/>
  <c r="H133"/>
  <c r="F133"/>
  <c r="D133"/>
  <c r="J132"/>
  <c r="H132"/>
  <c r="F132"/>
  <c r="D132"/>
  <c r="J130"/>
  <c r="H130"/>
  <c r="F130"/>
  <c r="D130"/>
  <c r="J129"/>
  <c r="H129"/>
  <c r="F129"/>
  <c r="D129"/>
  <c r="J128"/>
  <c r="H128"/>
  <c r="F128"/>
  <c r="D128"/>
  <c r="I127"/>
  <c r="L127" s="1"/>
  <c r="G127"/>
  <c r="E127"/>
  <c r="C127"/>
  <c r="B127"/>
  <c r="J126"/>
  <c r="H126"/>
  <c r="F126"/>
  <c r="D126"/>
  <c r="J125"/>
  <c r="H125"/>
  <c r="F125"/>
  <c r="D125"/>
  <c r="J124"/>
  <c r="H124"/>
  <c r="F124"/>
  <c r="D124"/>
  <c r="I123"/>
  <c r="G123"/>
  <c r="E123"/>
  <c r="C123"/>
  <c r="C123" i="3" s="1"/>
  <c r="J118" i="2"/>
  <c r="H118"/>
  <c r="F118"/>
  <c r="D118"/>
  <c r="J117"/>
  <c r="H117"/>
  <c r="F117"/>
  <c r="D117"/>
  <c r="I116"/>
  <c r="G116"/>
  <c r="E116"/>
  <c r="C116"/>
  <c r="C116" i="3" s="1"/>
  <c r="B116" i="2"/>
  <c r="J115"/>
  <c r="H115"/>
  <c r="F115"/>
  <c r="D115"/>
  <c r="J114"/>
  <c r="H114"/>
  <c r="F114"/>
  <c r="D114"/>
  <c r="J113"/>
  <c r="H113"/>
  <c r="F113"/>
  <c r="D113"/>
  <c r="I112"/>
  <c r="G112"/>
  <c r="E112"/>
  <c r="C112"/>
  <c r="B112"/>
  <c r="D112" s="1"/>
  <c r="J111"/>
  <c r="H111"/>
  <c r="F111"/>
  <c r="D111"/>
  <c r="J110"/>
  <c r="H110"/>
  <c r="F110"/>
  <c r="D110"/>
  <c r="I109"/>
  <c r="G109"/>
  <c r="E109"/>
  <c r="B109"/>
  <c r="B109" i="3" s="1"/>
  <c r="J107" i="2"/>
  <c r="H107"/>
  <c r="F107"/>
  <c r="D107"/>
  <c r="L106"/>
  <c r="B106" i="3"/>
  <c r="D106" s="1"/>
  <c r="J105" i="2"/>
  <c r="H105"/>
  <c r="F105"/>
  <c r="D105"/>
  <c r="J104"/>
  <c r="H104"/>
  <c r="F104"/>
  <c r="D104"/>
  <c r="I103"/>
  <c r="L103" s="1"/>
  <c r="G103"/>
  <c r="E103"/>
  <c r="C103"/>
  <c r="B103"/>
  <c r="J102"/>
  <c r="H102"/>
  <c r="F102"/>
  <c r="D102"/>
  <c r="J101"/>
  <c r="H101"/>
  <c r="F101"/>
  <c r="D101"/>
  <c r="I100"/>
  <c r="L100" s="1"/>
  <c r="G100"/>
  <c r="E100"/>
  <c r="C100"/>
  <c r="B100"/>
  <c r="J99"/>
  <c r="H99"/>
  <c r="F99"/>
  <c r="D99"/>
  <c r="J98"/>
  <c r="H98"/>
  <c r="F98"/>
  <c r="D98"/>
  <c r="I97"/>
  <c r="L97" s="1"/>
  <c r="G97"/>
  <c r="E97"/>
  <c r="C97"/>
  <c r="B97"/>
  <c r="B97" i="3" s="1"/>
  <c r="J96" i="2"/>
  <c r="H96"/>
  <c r="F96"/>
  <c r="D96"/>
  <c r="J95"/>
  <c r="H95"/>
  <c r="F95"/>
  <c r="D95"/>
  <c r="I94"/>
  <c r="L94" s="1"/>
  <c r="G94"/>
  <c r="E94"/>
  <c r="C94"/>
  <c r="B94"/>
  <c r="J93"/>
  <c r="H93"/>
  <c r="F93"/>
  <c r="D93"/>
  <c r="J92"/>
  <c r="H92"/>
  <c r="F92"/>
  <c r="D92"/>
  <c r="I91"/>
  <c r="L91" s="1"/>
  <c r="G91"/>
  <c r="E91"/>
  <c r="C91"/>
  <c r="B91"/>
  <c r="J90"/>
  <c r="H90"/>
  <c r="F90"/>
  <c r="D90"/>
  <c r="J89"/>
  <c r="H89"/>
  <c r="F89"/>
  <c r="D89"/>
  <c r="I88"/>
  <c r="L88" s="1"/>
  <c r="G88"/>
  <c r="E88"/>
  <c r="C88"/>
  <c r="B88"/>
  <c r="D88" s="1"/>
  <c r="J87"/>
  <c r="H87"/>
  <c r="F87"/>
  <c r="D87"/>
  <c r="J86"/>
  <c r="H86"/>
  <c r="F86"/>
  <c r="D86"/>
  <c r="I85"/>
  <c r="L85" s="1"/>
  <c r="G85"/>
  <c r="E85"/>
  <c r="C85"/>
  <c r="B85"/>
  <c r="J84"/>
  <c r="H84"/>
  <c r="F84"/>
  <c r="D84"/>
  <c r="J83"/>
  <c r="H83"/>
  <c r="F83"/>
  <c r="D83"/>
  <c r="I82"/>
  <c r="L82" s="1"/>
  <c r="G82"/>
  <c r="E82"/>
  <c r="C82"/>
  <c r="B82"/>
  <c r="D82" s="1"/>
  <c r="J81"/>
  <c r="H81"/>
  <c r="F81"/>
  <c r="D81"/>
  <c r="J80"/>
  <c r="H80"/>
  <c r="F80"/>
  <c r="D80"/>
  <c r="I79"/>
  <c r="L79" s="1"/>
  <c r="G79"/>
  <c r="E79"/>
  <c r="C79"/>
  <c r="B79"/>
  <c r="B79" i="3" s="1"/>
  <c r="J78" i="2"/>
  <c r="H78"/>
  <c r="F78"/>
  <c r="D78"/>
  <c r="J77"/>
  <c r="H77"/>
  <c r="F77"/>
  <c r="D77"/>
  <c r="I76"/>
  <c r="L76" s="1"/>
  <c r="G76"/>
  <c r="E76"/>
  <c r="C76"/>
  <c r="B76"/>
  <c r="J75"/>
  <c r="H75"/>
  <c r="F75"/>
  <c r="D75"/>
  <c r="J74"/>
  <c r="H74"/>
  <c r="F74"/>
  <c r="D74"/>
  <c r="I73"/>
  <c r="L73" s="1"/>
  <c r="G73"/>
  <c r="E73"/>
  <c r="C73"/>
  <c r="B73"/>
  <c r="J72"/>
  <c r="H72"/>
  <c r="F72"/>
  <c r="D72"/>
  <c r="J71"/>
  <c r="H71"/>
  <c r="F71"/>
  <c r="D71"/>
  <c r="I70"/>
  <c r="L70" s="1"/>
  <c r="G70"/>
  <c r="E70"/>
  <c r="C70"/>
  <c r="B70"/>
  <c r="B70" i="3" s="1"/>
  <c r="J69" i="2"/>
  <c r="H69"/>
  <c r="F69"/>
  <c r="D69"/>
  <c r="J68"/>
  <c r="H68"/>
  <c r="F68"/>
  <c r="D68"/>
  <c r="I67"/>
  <c r="L67" s="1"/>
  <c r="G67"/>
  <c r="E67"/>
  <c r="C67"/>
  <c r="B67"/>
  <c r="J66"/>
  <c r="H66"/>
  <c r="F66"/>
  <c r="D66"/>
  <c r="J65"/>
  <c r="H65"/>
  <c r="F65"/>
  <c r="D65"/>
  <c r="I64"/>
  <c r="L64" s="1"/>
  <c r="G64"/>
  <c r="E64"/>
  <c r="C64"/>
  <c r="B64"/>
  <c r="D64" s="1"/>
  <c r="J63"/>
  <c r="H63"/>
  <c r="F63"/>
  <c r="D63"/>
  <c r="J62"/>
  <c r="H62"/>
  <c r="F62"/>
  <c r="D62"/>
  <c r="I61"/>
  <c r="L61" s="1"/>
  <c r="G61"/>
  <c r="E61"/>
  <c r="C61"/>
  <c r="B61"/>
  <c r="B61" i="3" s="1"/>
  <c r="J60" i="2"/>
  <c r="H60"/>
  <c r="F60"/>
  <c r="D60"/>
  <c r="J59"/>
  <c r="H59"/>
  <c r="F59"/>
  <c r="D59"/>
  <c r="I58"/>
  <c r="L58" s="1"/>
  <c r="G58"/>
  <c r="E58"/>
  <c r="C58"/>
  <c r="B58"/>
  <c r="J57"/>
  <c r="H57"/>
  <c r="F57"/>
  <c r="D57"/>
  <c r="J56"/>
  <c r="H56"/>
  <c r="F56"/>
  <c r="D56"/>
  <c r="I55"/>
  <c r="L55" s="1"/>
  <c r="G55"/>
  <c r="E55"/>
  <c r="C55"/>
  <c r="B55"/>
  <c r="J54"/>
  <c r="H54"/>
  <c r="F54"/>
  <c r="D54"/>
  <c r="J53"/>
  <c r="H53"/>
  <c r="F53"/>
  <c r="D53"/>
  <c r="I52"/>
  <c r="L52" s="1"/>
  <c r="G52"/>
  <c r="E52"/>
  <c r="C52"/>
  <c r="B52"/>
  <c r="D52" s="1"/>
  <c r="J51"/>
  <c r="H51"/>
  <c r="F51"/>
  <c r="D51"/>
  <c r="J50"/>
  <c r="H50"/>
  <c r="F50"/>
  <c r="D50"/>
  <c r="I49"/>
  <c r="L49" s="1"/>
  <c r="G49"/>
  <c r="E49"/>
  <c r="C49"/>
  <c r="B49"/>
  <c r="J48"/>
  <c r="H48"/>
  <c r="F48"/>
  <c r="D48"/>
  <c r="J47"/>
  <c r="H47"/>
  <c r="F47"/>
  <c r="D47"/>
  <c r="J46"/>
  <c r="H46"/>
  <c r="F46"/>
  <c r="B46"/>
  <c r="D46" s="1"/>
  <c r="J45"/>
  <c r="H45"/>
  <c r="F45"/>
  <c r="D45"/>
  <c r="J44"/>
  <c r="H44"/>
  <c r="F44"/>
  <c r="D44"/>
  <c r="J42"/>
  <c r="H42"/>
  <c r="F42"/>
  <c r="D42"/>
  <c r="J41"/>
  <c r="H41"/>
  <c r="F41"/>
  <c r="D41"/>
  <c r="I40"/>
  <c r="K40" i="3" s="1"/>
  <c r="G40" i="2"/>
  <c r="E40"/>
  <c r="E40" i="3" s="1"/>
  <c r="C40" i="2"/>
  <c r="J39"/>
  <c r="H39"/>
  <c r="F39"/>
  <c r="D39"/>
  <c r="J38"/>
  <c r="H38"/>
  <c r="F38"/>
  <c r="D38"/>
  <c r="I37"/>
  <c r="G37"/>
  <c r="E37"/>
  <c r="C37"/>
  <c r="B37"/>
  <c r="J34"/>
  <c r="H34"/>
  <c r="F34"/>
  <c r="D34"/>
  <c r="J33"/>
  <c r="H33"/>
  <c r="F33"/>
  <c r="D33"/>
  <c r="I32"/>
  <c r="L32" s="1"/>
  <c r="G32"/>
  <c r="E32"/>
  <c r="I12"/>
  <c r="G12"/>
  <c r="E12"/>
  <c r="C12"/>
  <c r="B12"/>
  <c r="B12" i="3" s="1"/>
  <c r="I8" i="2"/>
  <c r="G8"/>
  <c r="G8" i="3" s="1"/>
  <c r="E8" i="2"/>
  <c r="E8" i="3" s="1"/>
  <c r="C8" i="2"/>
  <c r="C8" i="3" s="1"/>
  <c r="B8" i="2"/>
  <c r="K8" i="1"/>
  <c r="L8" s="1"/>
  <c r="C209" i="3"/>
  <c r="E183" i="1"/>
  <c r="E183" i="3" s="1"/>
  <c r="B183"/>
  <c r="K156"/>
  <c r="E156"/>
  <c r="G139" i="1"/>
  <c r="E139"/>
  <c r="E131" s="1"/>
  <c r="K127"/>
  <c r="K127" i="3" s="1"/>
  <c r="G127" i="1"/>
  <c r="E127"/>
  <c r="C127"/>
  <c r="C127" i="3" s="1"/>
  <c r="K123" i="1"/>
  <c r="K123" i="3" s="1"/>
  <c r="G123" i="1"/>
  <c r="E123"/>
  <c r="E123" i="3" s="1"/>
  <c r="K116"/>
  <c r="G116" i="1"/>
  <c r="E116"/>
  <c r="K112"/>
  <c r="G112"/>
  <c r="E112"/>
  <c r="K109"/>
  <c r="G109"/>
  <c r="E109"/>
  <c r="E109" i="3" s="1"/>
  <c r="C109"/>
  <c r="G106"/>
  <c r="E106"/>
  <c r="J106" s="1"/>
  <c r="K103" i="1"/>
  <c r="G103"/>
  <c r="I103" i="3" s="1"/>
  <c r="E103" i="1"/>
  <c r="E103" i="3" s="1"/>
  <c r="C103" i="1"/>
  <c r="B103" i="3"/>
  <c r="K100" i="1"/>
  <c r="K100" i="3" s="1"/>
  <c r="G100" i="1"/>
  <c r="I100" i="3" s="1"/>
  <c r="E100" i="1"/>
  <c r="E100" i="3" s="1"/>
  <c r="C100" i="1"/>
  <c r="C100" i="3" s="1"/>
  <c r="B100"/>
  <c r="K97" i="1"/>
  <c r="K97" i="3" s="1"/>
  <c r="G97" i="1"/>
  <c r="E97"/>
  <c r="E97" i="3" s="1"/>
  <c r="C97" i="1"/>
  <c r="C97" i="3" s="1"/>
  <c r="K94" i="1"/>
  <c r="G94"/>
  <c r="I94" i="3" s="1"/>
  <c r="E94" i="1"/>
  <c r="C94"/>
  <c r="B94" i="3"/>
  <c r="K91" i="1"/>
  <c r="K91" i="3" s="1"/>
  <c r="G91" i="1"/>
  <c r="I91" i="3" s="1"/>
  <c r="E91" i="1"/>
  <c r="E91" i="3" s="1"/>
  <c r="C91" i="1"/>
  <c r="C91" i="3" s="1"/>
  <c r="B91"/>
  <c r="K88" i="1"/>
  <c r="K88" i="3" s="1"/>
  <c r="G88" i="1"/>
  <c r="E88"/>
  <c r="E88" i="3" s="1"/>
  <c r="C88" i="1"/>
  <c r="C88" i="3" s="1"/>
  <c r="K85" i="1"/>
  <c r="G85"/>
  <c r="I85" i="3" s="1"/>
  <c r="E85" i="1"/>
  <c r="E85" i="3" s="1"/>
  <c r="C85" i="1"/>
  <c r="B85" i="3"/>
  <c r="K82" i="1"/>
  <c r="K82" i="3" s="1"/>
  <c r="G82" i="1"/>
  <c r="I82" i="3" s="1"/>
  <c r="E82" i="1"/>
  <c r="E82" i="3" s="1"/>
  <c r="C82" i="1"/>
  <c r="C82" i="3" s="1"/>
  <c r="B82"/>
  <c r="K79" i="1"/>
  <c r="K79" i="3" s="1"/>
  <c r="G79" i="1"/>
  <c r="E79"/>
  <c r="E79" i="3" s="1"/>
  <c r="C79" i="1"/>
  <c r="C79" i="3" s="1"/>
  <c r="K76" i="1"/>
  <c r="G76"/>
  <c r="I76" i="3" s="1"/>
  <c r="E76" i="1"/>
  <c r="C76"/>
  <c r="B76" i="3"/>
  <c r="K73" i="1"/>
  <c r="K73" i="3" s="1"/>
  <c r="G73" i="1"/>
  <c r="I73" i="3" s="1"/>
  <c r="E73" i="1"/>
  <c r="E73" i="3" s="1"/>
  <c r="C73" i="1"/>
  <c r="C73" i="3" s="1"/>
  <c r="B73"/>
  <c r="K70" i="1"/>
  <c r="K70" i="3" s="1"/>
  <c r="G70" i="1"/>
  <c r="E70"/>
  <c r="E70" i="3" s="1"/>
  <c r="C70" i="1"/>
  <c r="C70" i="3" s="1"/>
  <c r="K67" i="1"/>
  <c r="G67"/>
  <c r="I67" i="3" s="1"/>
  <c r="E67" i="1"/>
  <c r="E67" i="3" s="1"/>
  <c r="C67" i="1"/>
  <c r="B67" i="3"/>
  <c r="K64" i="1"/>
  <c r="K64" i="3" s="1"/>
  <c r="G64" i="1"/>
  <c r="I64" i="3" s="1"/>
  <c r="E64" i="1"/>
  <c r="E64" i="3" s="1"/>
  <c r="C64" i="1"/>
  <c r="C64" i="3" s="1"/>
  <c r="B64"/>
  <c r="K61" i="1"/>
  <c r="K61" i="3" s="1"/>
  <c r="G61" i="1"/>
  <c r="E61"/>
  <c r="E61" i="3" s="1"/>
  <c r="C61" i="1"/>
  <c r="C61" i="3" s="1"/>
  <c r="K58" i="1"/>
  <c r="G58"/>
  <c r="I58" i="3" s="1"/>
  <c r="E58" i="1"/>
  <c r="C58"/>
  <c r="B58" i="3"/>
  <c r="K55" i="1"/>
  <c r="K55" i="3" s="1"/>
  <c r="G55" i="1"/>
  <c r="I55" i="3" s="1"/>
  <c r="E55" i="1"/>
  <c r="E55" i="3" s="1"/>
  <c r="C55" i="1"/>
  <c r="C55" i="3" s="1"/>
  <c r="B55"/>
  <c r="K52" i="1"/>
  <c r="K52" i="3" s="1"/>
  <c r="G52" i="1"/>
  <c r="E52"/>
  <c r="E52" i="3" s="1"/>
  <c r="C52" i="1"/>
  <c r="C52" i="3" s="1"/>
  <c r="K49" i="1"/>
  <c r="G49"/>
  <c r="I49" i="3" s="1"/>
  <c r="E49" i="1"/>
  <c r="E49" i="3" s="1"/>
  <c r="C49" i="1"/>
  <c r="B46" i="3"/>
  <c r="K43"/>
  <c r="I43"/>
  <c r="E43"/>
  <c r="C43"/>
  <c r="G40"/>
  <c r="C40" i="1"/>
  <c r="B40" i="3"/>
  <c r="E37" i="1"/>
  <c r="C37"/>
  <c r="H211"/>
  <c r="D211"/>
  <c r="F210"/>
  <c r="D210"/>
  <c r="H184"/>
  <c r="F184"/>
  <c r="D184"/>
  <c r="H141"/>
  <c r="F141"/>
  <c r="D141"/>
  <c r="H140"/>
  <c r="F140"/>
  <c r="D140"/>
  <c r="H133"/>
  <c r="F133"/>
  <c r="H132"/>
  <c r="F132"/>
  <c r="L130"/>
  <c r="H130"/>
  <c r="F130"/>
  <c r="D130"/>
  <c r="L129"/>
  <c r="H129"/>
  <c r="F129"/>
  <c r="D129"/>
  <c r="L128"/>
  <c r="H128"/>
  <c r="F128"/>
  <c r="D128"/>
  <c r="L126"/>
  <c r="H126"/>
  <c r="F126"/>
  <c r="D126"/>
  <c r="L125"/>
  <c r="H125"/>
  <c r="F125"/>
  <c r="D125"/>
  <c r="L124"/>
  <c r="H124"/>
  <c r="F124"/>
  <c r="D124"/>
  <c r="H118"/>
  <c r="F118"/>
  <c r="D118"/>
  <c r="L117"/>
  <c r="H117"/>
  <c r="D117"/>
  <c r="L115"/>
  <c r="H115"/>
  <c r="F115"/>
  <c r="D115"/>
  <c r="L114"/>
  <c r="H114"/>
  <c r="F114"/>
  <c r="D114"/>
  <c r="H113"/>
  <c r="F113"/>
  <c r="D113"/>
  <c r="H111"/>
  <c r="F111"/>
  <c r="L110"/>
  <c r="H110"/>
  <c r="F110"/>
  <c r="D110"/>
  <c r="H107"/>
  <c r="F107"/>
  <c r="D107"/>
  <c r="L105"/>
  <c r="H105"/>
  <c r="F105"/>
  <c r="D105"/>
  <c r="L104"/>
  <c r="H104"/>
  <c r="F104"/>
  <c r="D104"/>
  <c r="L102"/>
  <c r="H102"/>
  <c r="F102"/>
  <c r="D102"/>
  <c r="L101"/>
  <c r="H101"/>
  <c r="F101"/>
  <c r="D101"/>
  <c r="L99"/>
  <c r="H99"/>
  <c r="F99"/>
  <c r="D99"/>
  <c r="L98"/>
  <c r="H98"/>
  <c r="F98"/>
  <c r="D98"/>
  <c r="L96"/>
  <c r="H96"/>
  <c r="F96"/>
  <c r="D96"/>
  <c r="L95"/>
  <c r="H95"/>
  <c r="F95"/>
  <c r="D95"/>
  <c r="L93"/>
  <c r="H93"/>
  <c r="F93"/>
  <c r="D93"/>
  <c r="L92"/>
  <c r="H92"/>
  <c r="F92"/>
  <c r="D92"/>
  <c r="L90"/>
  <c r="H90"/>
  <c r="F90"/>
  <c r="D90"/>
  <c r="L89"/>
  <c r="H89"/>
  <c r="F89"/>
  <c r="D89"/>
  <c r="L87"/>
  <c r="H87"/>
  <c r="F87"/>
  <c r="D87"/>
  <c r="L86"/>
  <c r="H86"/>
  <c r="F86"/>
  <c r="D86"/>
  <c r="L84"/>
  <c r="H84"/>
  <c r="F84"/>
  <c r="D84"/>
  <c r="L83"/>
  <c r="H83"/>
  <c r="F83"/>
  <c r="D83"/>
  <c r="L81"/>
  <c r="H81"/>
  <c r="F81"/>
  <c r="D81"/>
  <c r="L80"/>
  <c r="H80"/>
  <c r="F80"/>
  <c r="D80"/>
  <c r="L78"/>
  <c r="H78"/>
  <c r="F78"/>
  <c r="D78"/>
  <c r="L77"/>
  <c r="H77"/>
  <c r="F77"/>
  <c r="D77"/>
  <c r="L75"/>
  <c r="H75"/>
  <c r="F75"/>
  <c r="D75"/>
  <c r="L74"/>
  <c r="H74"/>
  <c r="F74"/>
  <c r="D74"/>
  <c r="L72"/>
  <c r="H72"/>
  <c r="F72"/>
  <c r="D72"/>
  <c r="L71"/>
  <c r="H71"/>
  <c r="F71"/>
  <c r="D71"/>
  <c r="L69"/>
  <c r="H69"/>
  <c r="F69"/>
  <c r="D69"/>
  <c r="L68"/>
  <c r="H68"/>
  <c r="F68"/>
  <c r="D68"/>
  <c r="L66"/>
  <c r="H66"/>
  <c r="F66"/>
  <c r="D66"/>
  <c r="L65"/>
  <c r="H65"/>
  <c r="F65"/>
  <c r="D65"/>
  <c r="L63"/>
  <c r="H63"/>
  <c r="F63"/>
  <c r="D63"/>
  <c r="L62"/>
  <c r="H62"/>
  <c r="F62"/>
  <c r="D62"/>
  <c r="L60"/>
  <c r="H60"/>
  <c r="F60"/>
  <c r="D60"/>
  <c r="L59"/>
  <c r="H59"/>
  <c r="F59"/>
  <c r="D59"/>
  <c r="L57"/>
  <c r="H57"/>
  <c r="F57"/>
  <c r="D57"/>
  <c r="L56"/>
  <c r="H56"/>
  <c r="F56"/>
  <c r="D56"/>
  <c r="L54"/>
  <c r="H54"/>
  <c r="F54"/>
  <c r="D54"/>
  <c r="L53"/>
  <c r="H53"/>
  <c r="F53"/>
  <c r="D53"/>
  <c r="L51"/>
  <c r="H51"/>
  <c r="F51"/>
  <c r="D51"/>
  <c r="L50"/>
  <c r="H50"/>
  <c r="F50"/>
  <c r="D50"/>
  <c r="L48"/>
  <c r="H48"/>
  <c r="F48"/>
  <c r="D48"/>
  <c r="L47"/>
  <c r="H47"/>
  <c r="F47"/>
  <c r="D47"/>
  <c r="L45"/>
  <c r="H45"/>
  <c r="F45"/>
  <c r="D45"/>
  <c r="H42"/>
  <c r="F42"/>
  <c r="D42"/>
  <c r="L41"/>
  <c r="H41"/>
  <c r="F41"/>
  <c r="D41"/>
  <c r="L39"/>
  <c r="H39"/>
  <c r="F39"/>
  <c r="D39"/>
  <c r="H38"/>
  <c r="F38"/>
  <c r="D38"/>
  <c r="L34"/>
  <c r="L33"/>
  <c r="H34"/>
  <c r="H33"/>
  <c r="F34"/>
  <c r="F33"/>
  <c r="D34"/>
  <c r="D33"/>
  <c r="K32"/>
  <c r="G32"/>
  <c r="E32"/>
  <c r="C32" i="3"/>
  <c r="B32"/>
  <c r="K16" i="1"/>
  <c r="K16" i="3" s="1"/>
  <c r="G16" i="1"/>
  <c r="C16" i="3"/>
  <c r="B16"/>
  <c r="L267" i="1"/>
  <c r="H267"/>
  <c r="F267"/>
  <c r="D267"/>
  <c r="L266"/>
  <c r="H266"/>
  <c r="F266"/>
  <c r="D266"/>
  <c r="L265"/>
  <c r="H265"/>
  <c r="F265"/>
  <c r="D265"/>
  <c r="L264"/>
  <c r="H264"/>
  <c r="F264"/>
  <c r="D264"/>
  <c r="L263"/>
  <c r="H263"/>
  <c r="F263"/>
  <c r="D263"/>
  <c r="L262"/>
  <c r="H262"/>
  <c r="F262"/>
  <c r="D262"/>
  <c r="L261"/>
  <c r="H261"/>
  <c r="F261"/>
  <c r="D261"/>
  <c r="L260"/>
  <c r="H260"/>
  <c r="F260"/>
  <c r="D260"/>
  <c r="L259"/>
  <c r="H259"/>
  <c r="F259"/>
  <c r="D259"/>
  <c r="L258"/>
  <c r="H258"/>
  <c r="F258"/>
  <c r="D258"/>
  <c r="L257"/>
  <c r="H257"/>
  <c r="F257"/>
  <c r="D257"/>
  <c r="H256"/>
  <c r="F256"/>
  <c r="D256"/>
  <c r="H255"/>
  <c r="F255"/>
  <c r="D255"/>
  <c r="H254"/>
  <c r="F254"/>
  <c r="D254"/>
  <c r="H253"/>
  <c r="F253"/>
  <c r="D253"/>
  <c r="H252"/>
  <c r="F252"/>
  <c r="D252"/>
  <c r="H251"/>
  <c r="F251"/>
  <c r="D251"/>
  <c r="H250"/>
  <c r="F250"/>
  <c r="D250"/>
  <c r="H249"/>
  <c r="F249"/>
  <c r="D249"/>
  <c r="H248"/>
  <c r="F248"/>
  <c r="D248"/>
  <c r="H247"/>
  <c r="F247"/>
  <c r="D247"/>
  <c r="H246"/>
  <c r="F246"/>
  <c r="D246"/>
  <c r="H245"/>
  <c r="F245"/>
  <c r="D245"/>
  <c r="H244"/>
  <c r="F244"/>
  <c r="D244"/>
  <c r="L243"/>
  <c r="H243"/>
  <c r="F243"/>
  <c r="L46"/>
  <c r="H46"/>
  <c r="F46"/>
  <c r="K12"/>
  <c r="L12" s="1"/>
  <c r="G12"/>
  <c r="E12"/>
  <c r="K109" i="3" l="1"/>
  <c r="L109" i="1"/>
  <c r="J100" i="3"/>
  <c r="J64"/>
  <c r="J82"/>
  <c r="H209"/>
  <c r="H183"/>
  <c r="H156"/>
  <c r="J43"/>
  <c r="G12"/>
  <c r="L183" i="2"/>
  <c r="I183" i="3"/>
  <c r="G35" i="1"/>
  <c r="J49" i="3"/>
  <c r="I52"/>
  <c r="J52" s="1"/>
  <c r="J67"/>
  <c r="I70"/>
  <c r="J70" s="1"/>
  <c r="J85"/>
  <c r="I88"/>
  <c r="J88" s="1"/>
  <c r="J103"/>
  <c r="G112"/>
  <c r="G35" i="2"/>
  <c r="G139" i="3"/>
  <c r="J139" s="1"/>
  <c r="G131" i="1"/>
  <c r="G131" i="3" s="1"/>
  <c r="J139" i="1"/>
  <c r="L112" i="2"/>
  <c r="I112" i="3"/>
  <c r="E35" i="1"/>
  <c r="K58" i="3"/>
  <c r="C67"/>
  <c r="F67" s="1"/>
  <c r="K76"/>
  <c r="C85"/>
  <c r="F85" s="1"/>
  <c r="K94"/>
  <c r="C103"/>
  <c r="D103" s="1"/>
  <c r="E35" i="2"/>
  <c r="L109"/>
  <c r="I109" i="3"/>
  <c r="L156" i="2"/>
  <c r="I156" i="3"/>
  <c r="J156" s="1"/>
  <c r="J73"/>
  <c r="C35" i="2"/>
  <c r="L37"/>
  <c r="I37" i="3"/>
  <c r="G109"/>
  <c r="H109" s="1"/>
  <c r="J109" i="1"/>
  <c r="J209" i="3"/>
  <c r="L209"/>
  <c r="C35" i="1"/>
  <c r="C10" s="1"/>
  <c r="J55" i="3"/>
  <c r="J91"/>
  <c r="H8"/>
  <c r="I32"/>
  <c r="B52"/>
  <c r="E58"/>
  <c r="J58" s="1"/>
  <c r="I61"/>
  <c r="J61" s="1"/>
  <c r="E76"/>
  <c r="J76" s="1"/>
  <c r="I79"/>
  <c r="J79" s="1"/>
  <c r="B88"/>
  <c r="D88" s="1"/>
  <c r="E94"/>
  <c r="J94" s="1"/>
  <c r="I97"/>
  <c r="J97" s="1"/>
  <c r="C139"/>
  <c r="D58" i="2"/>
  <c r="D76"/>
  <c r="L112" i="1"/>
  <c r="K112" i="3"/>
  <c r="L40" i="2"/>
  <c r="I40" i="3"/>
  <c r="J40" s="1"/>
  <c r="K49"/>
  <c r="C58"/>
  <c r="D58" s="1"/>
  <c r="K67"/>
  <c r="C76"/>
  <c r="D76" s="1"/>
  <c r="K85"/>
  <c r="C94"/>
  <c r="D94" s="1"/>
  <c r="K103"/>
  <c r="G123"/>
  <c r="H123" s="1"/>
  <c r="L123" i="2"/>
  <c r="I123" i="3"/>
  <c r="L116" i="2"/>
  <c r="I116" i="3"/>
  <c r="L116" s="1"/>
  <c r="F106"/>
  <c r="G16"/>
  <c r="J16" s="1"/>
  <c r="J16" i="1"/>
  <c r="L8" i="2"/>
  <c r="I8" i="3"/>
  <c r="J8" s="1"/>
  <c r="L12" i="2"/>
  <c r="I12" i="3"/>
  <c r="G11" i="2"/>
  <c r="L16" i="1"/>
  <c r="J116"/>
  <c r="J112"/>
  <c r="L16" i="3"/>
  <c r="J12" i="1"/>
  <c r="J11" s="1"/>
  <c r="J123"/>
  <c r="I127" i="3"/>
  <c r="J127" i="1"/>
  <c r="G43" i="3"/>
  <c r="L43" s="1"/>
  <c r="G49"/>
  <c r="H49" s="1"/>
  <c r="G52"/>
  <c r="L52" s="1"/>
  <c r="G55"/>
  <c r="L55" s="1"/>
  <c r="G58"/>
  <c r="G61"/>
  <c r="L61" s="1"/>
  <c r="G64"/>
  <c r="L64" s="1"/>
  <c r="G67"/>
  <c r="H67" s="1"/>
  <c r="G70"/>
  <c r="L70" s="1"/>
  <c r="G73"/>
  <c r="L73" s="1"/>
  <c r="G76"/>
  <c r="G79"/>
  <c r="H79" s="1"/>
  <c r="G82"/>
  <c r="L82" s="1"/>
  <c r="G88"/>
  <c r="H88" s="1"/>
  <c r="G94"/>
  <c r="G97"/>
  <c r="L97" s="1"/>
  <c r="G100"/>
  <c r="L100" s="1"/>
  <c r="G103"/>
  <c r="H103" s="1"/>
  <c r="G116"/>
  <c r="G127"/>
  <c r="L127" s="1"/>
  <c r="I131" i="2"/>
  <c r="K131" i="3" s="1"/>
  <c r="L139" i="2"/>
  <c r="L209"/>
  <c r="J12"/>
  <c r="I35"/>
  <c r="B35"/>
  <c r="B49" i="3"/>
  <c r="K37"/>
  <c r="K35" i="1"/>
  <c r="K10" s="1"/>
  <c r="L10" s="1"/>
  <c r="D40" i="2"/>
  <c r="K8" i="3"/>
  <c r="E37"/>
  <c r="D127" i="2"/>
  <c r="D156" i="3"/>
  <c r="K139"/>
  <c r="L139" s="1"/>
  <c r="C40"/>
  <c r="D40" s="1"/>
  <c r="B43"/>
  <c r="D43" s="1"/>
  <c r="C49"/>
  <c r="F49" s="1"/>
  <c r="D209"/>
  <c r="F209"/>
  <c r="B8"/>
  <c r="B11" s="1"/>
  <c r="D32" i="2"/>
  <c r="H32"/>
  <c r="F40"/>
  <c r="J52"/>
  <c r="D55"/>
  <c r="H55"/>
  <c r="F58"/>
  <c r="J58"/>
  <c r="H61"/>
  <c r="F64"/>
  <c r="D67"/>
  <c r="H67"/>
  <c r="D70"/>
  <c r="J70"/>
  <c r="J76"/>
  <c r="D79"/>
  <c r="H79"/>
  <c r="F82"/>
  <c r="J82"/>
  <c r="H85"/>
  <c r="F88"/>
  <c r="D91"/>
  <c r="H91"/>
  <c r="J94"/>
  <c r="J100"/>
  <c r="D103"/>
  <c r="H103"/>
  <c r="H109"/>
  <c r="F112"/>
  <c r="J123"/>
  <c r="F127"/>
  <c r="J127"/>
  <c r="I14"/>
  <c r="D46" i="3"/>
  <c r="F61"/>
  <c r="D61"/>
  <c r="F73"/>
  <c r="D73"/>
  <c r="F79"/>
  <c r="D79"/>
  <c r="F82"/>
  <c r="D82"/>
  <c r="H85" i="1"/>
  <c r="G85" i="3"/>
  <c r="H85" s="1"/>
  <c r="H91" i="1"/>
  <c r="G91" i="3"/>
  <c r="H91" s="1"/>
  <c r="B127"/>
  <c r="D127" s="1"/>
  <c r="F127" i="1"/>
  <c r="E127" i="3"/>
  <c r="D32"/>
  <c r="H40"/>
  <c r="F43"/>
  <c r="D52"/>
  <c r="F52"/>
  <c r="D55"/>
  <c r="F55"/>
  <c r="D64"/>
  <c r="F64"/>
  <c r="L67"/>
  <c r="D70"/>
  <c r="F70"/>
  <c r="F88"/>
  <c r="L88"/>
  <c r="D91"/>
  <c r="F91"/>
  <c r="D97"/>
  <c r="F97"/>
  <c r="D100"/>
  <c r="F100"/>
  <c r="D109"/>
  <c r="F109"/>
  <c r="K12"/>
  <c r="E12"/>
  <c r="C12"/>
  <c r="C11" s="1"/>
  <c r="J209" i="2"/>
  <c r="H209"/>
  <c r="J183"/>
  <c r="C183" i="3"/>
  <c r="D183" s="1"/>
  <c r="F156" i="2"/>
  <c r="J139"/>
  <c r="E139" i="3"/>
  <c r="B139"/>
  <c r="J106" i="2"/>
  <c r="D123"/>
  <c r="E116" i="3"/>
  <c r="D116" i="2"/>
  <c r="C112" i="3"/>
  <c r="B112"/>
  <c r="G37"/>
  <c r="C37"/>
  <c r="B37"/>
  <c r="F8"/>
  <c r="F156"/>
  <c r="F139" i="1"/>
  <c r="F131"/>
  <c r="E131" i="3"/>
  <c r="B131"/>
  <c r="F123"/>
  <c r="B123"/>
  <c r="F116" i="1"/>
  <c r="D116"/>
  <c r="B116" i="3"/>
  <c r="F112" i="1"/>
  <c r="E112" i="3"/>
  <c r="H106"/>
  <c r="K32"/>
  <c r="G32"/>
  <c r="E32"/>
  <c r="E154" i="2"/>
  <c r="H183"/>
  <c r="F183"/>
  <c r="J156"/>
  <c r="I154"/>
  <c r="D139"/>
  <c r="D131"/>
  <c r="F131"/>
  <c r="J116"/>
  <c r="D106"/>
  <c r="F106"/>
  <c r="D43"/>
  <c r="F43"/>
  <c r="D100"/>
  <c r="D97"/>
  <c r="D94"/>
  <c r="D73"/>
  <c r="D49"/>
  <c r="H37"/>
  <c r="H16"/>
  <c r="D16"/>
  <c r="K14" i="1"/>
  <c r="G154"/>
  <c r="B11" i="2"/>
  <c r="C11"/>
  <c r="F12"/>
  <c r="D37"/>
  <c r="J40"/>
  <c r="J43"/>
  <c r="H49"/>
  <c r="F52"/>
  <c r="D61"/>
  <c r="J64"/>
  <c r="H73"/>
  <c r="F76"/>
  <c r="D85"/>
  <c r="J88"/>
  <c r="H97"/>
  <c r="F100"/>
  <c r="D109"/>
  <c r="J112"/>
  <c r="F123"/>
  <c r="D183"/>
  <c r="F209"/>
  <c r="D8"/>
  <c r="D12"/>
  <c r="E14"/>
  <c r="E13" s="1"/>
  <c r="F70"/>
  <c r="F94"/>
  <c r="F116"/>
  <c r="F139"/>
  <c r="H156"/>
  <c r="H12"/>
  <c r="J16"/>
  <c r="J32"/>
  <c r="J37"/>
  <c r="H40"/>
  <c r="H43"/>
  <c r="J49"/>
  <c r="H52"/>
  <c r="F55"/>
  <c r="J61"/>
  <c r="H64"/>
  <c r="J67"/>
  <c r="F73"/>
  <c r="H76"/>
  <c r="J79"/>
  <c r="J85"/>
  <c r="H88"/>
  <c r="F91"/>
  <c r="J97"/>
  <c r="J103"/>
  <c r="H106"/>
  <c r="H116"/>
  <c r="H127"/>
  <c r="G14"/>
  <c r="J14" s="1"/>
  <c r="G154"/>
  <c r="D156"/>
  <c r="H8"/>
  <c r="F16"/>
  <c r="F32"/>
  <c r="F37"/>
  <c r="F49"/>
  <c r="J55"/>
  <c r="H58"/>
  <c r="F61"/>
  <c r="F67"/>
  <c r="H70"/>
  <c r="J73"/>
  <c r="F79"/>
  <c r="H82"/>
  <c r="F85"/>
  <c r="J91"/>
  <c r="H94"/>
  <c r="F97"/>
  <c r="H100"/>
  <c r="F103"/>
  <c r="F109"/>
  <c r="J109"/>
  <c r="H112"/>
  <c r="H123"/>
  <c r="H131"/>
  <c r="H139"/>
  <c r="E11"/>
  <c r="I11"/>
  <c r="C14"/>
  <c r="C154"/>
  <c r="D209"/>
  <c r="F8"/>
  <c r="J8"/>
  <c r="B14"/>
  <c r="B154"/>
  <c r="L76" i="1"/>
  <c r="L82"/>
  <c r="L85"/>
  <c r="L88"/>
  <c r="L100"/>
  <c r="L103"/>
  <c r="H123"/>
  <c r="L127"/>
  <c r="E154"/>
  <c r="E240" s="1"/>
  <c r="H183"/>
  <c r="L58"/>
  <c r="L73"/>
  <c r="F183"/>
  <c r="E14"/>
  <c r="H40"/>
  <c r="H49"/>
  <c r="D112"/>
  <c r="D67"/>
  <c r="D58"/>
  <c r="F58"/>
  <c r="D55"/>
  <c r="C14"/>
  <c r="C14" i="3" s="1"/>
  <c r="D183" i="1"/>
  <c r="K240"/>
  <c r="H61"/>
  <c r="D88"/>
  <c r="F88"/>
  <c r="F94"/>
  <c r="D97"/>
  <c r="F97"/>
  <c r="D100"/>
  <c r="F100"/>
  <c r="D103"/>
  <c r="F106"/>
  <c r="D156"/>
  <c r="H209"/>
  <c r="G14"/>
  <c r="D76"/>
  <c r="F40"/>
  <c r="L52"/>
  <c r="L94"/>
  <c r="D209"/>
  <c r="H156"/>
  <c r="F156"/>
  <c r="D106"/>
  <c r="D46"/>
  <c r="F61"/>
  <c r="H70"/>
  <c r="D91"/>
  <c r="D94"/>
  <c r="D127"/>
  <c r="D37"/>
  <c r="F37"/>
  <c r="D49"/>
  <c r="L61"/>
  <c r="L64"/>
  <c r="L67"/>
  <c r="F70"/>
  <c r="D73"/>
  <c r="D79"/>
  <c r="F79"/>
  <c r="D82"/>
  <c r="F82"/>
  <c r="D85"/>
  <c r="L91"/>
  <c r="D109"/>
  <c r="F109"/>
  <c r="L123"/>
  <c r="H139"/>
  <c r="D123"/>
  <c r="D64"/>
  <c r="H52"/>
  <c r="L70"/>
  <c r="F76"/>
  <c r="F85"/>
  <c r="F91"/>
  <c r="H94"/>
  <c r="H106"/>
  <c r="F123"/>
  <c r="H127"/>
  <c r="D131"/>
  <c r="D61"/>
  <c r="D52"/>
  <c r="H55"/>
  <c r="F52"/>
  <c r="F67"/>
  <c r="D70"/>
  <c r="L79"/>
  <c r="L97"/>
  <c r="F103"/>
  <c r="D139"/>
  <c r="H116"/>
  <c r="H112"/>
  <c r="H109"/>
  <c r="H103"/>
  <c r="H100"/>
  <c r="H97"/>
  <c r="H88"/>
  <c r="H82"/>
  <c r="H79"/>
  <c r="H76"/>
  <c r="H73"/>
  <c r="F73"/>
  <c r="H67"/>
  <c r="H64"/>
  <c r="F64"/>
  <c r="H58"/>
  <c r="F55"/>
  <c r="L55"/>
  <c r="L49"/>
  <c r="F49"/>
  <c r="D40"/>
  <c r="H37"/>
  <c r="L32"/>
  <c r="H32"/>
  <c r="D32"/>
  <c r="F32"/>
  <c r="H16"/>
  <c r="F16"/>
  <c r="F12"/>
  <c r="C11"/>
  <c r="F8"/>
  <c r="H8"/>
  <c r="H12"/>
  <c r="G11"/>
  <c r="D8"/>
  <c r="B11"/>
  <c r="D12"/>
  <c r="E11"/>
  <c r="K11"/>
  <c r="L58" i="3" l="1"/>
  <c r="K14"/>
  <c r="L14" i="1"/>
  <c r="J127" i="3"/>
  <c r="H55"/>
  <c r="H97"/>
  <c r="L49"/>
  <c r="J131" i="2"/>
  <c r="H76" i="3"/>
  <c r="H70"/>
  <c r="F76"/>
  <c r="H52"/>
  <c r="D85"/>
  <c r="H73"/>
  <c r="L94"/>
  <c r="L85"/>
  <c r="F94"/>
  <c r="J32"/>
  <c r="F103"/>
  <c r="D67"/>
  <c r="D49"/>
  <c r="H64"/>
  <c r="H127"/>
  <c r="H94"/>
  <c r="L79"/>
  <c r="L103"/>
  <c r="J37"/>
  <c r="F183"/>
  <c r="H100"/>
  <c r="H82"/>
  <c r="F58"/>
  <c r="H43"/>
  <c r="L37"/>
  <c r="J123"/>
  <c r="H61"/>
  <c r="L76"/>
  <c r="H131" i="1"/>
  <c r="J183" i="3"/>
  <c r="L183"/>
  <c r="L156"/>
  <c r="D139"/>
  <c r="J116"/>
  <c r="L112"/>
  <c r="E10" i="2"/>
  <c r="E9" s="1"/>
  <c r="E35" i="3"/>
  <c r="F40"/>
  <c r="L40"/>
  <c r="L12"/>
  <c r="L11" i="2"/>
  <c r="J12" i="3"/>
  <c r="J11" s="1"/>
  <c r="L8"/>
  <c r="I11"/>
  <c r="J109"/>
  <c r="D8"/>
  <c r="L154" i="2"/>
  <c r="I154" i="3"/>
  <c r="L14" i="2"/>
  <c r="I14" i="3"/>
  <c r="L14" s="1"/>
  <c r="L109"/>
  <c r="J112"/>
  <c r="H37"/>
  <c r="L91"/>
  <c r="L35" i="1"/>
  <c r="K35" i="3"/>
  <c r="G35"/>
  <c r="J35" i="1"/>
  <c r="H16" i="3"/>
  <c r="G14"/>
  <c r="F37"/>
  <c r="H58"/>
  <c r="L35" i="2"/>
  <c r="I35" i="3"/>
  <c r="L131" i="2"/>
  <c r="I131" i="3"/>
  <c r="J131" s="1"/>
  <c r="H12"/>
  <c r="H11" s="1"/>
  <c r="L240" i="1"/>
  <c r="K238" i="3"/>
  <c r="J14" i="1"/>
  <c r="J154"/>
  <c r="J131"/>
  <c r="G240"/>
  <c r="H112" i="3"/>
  <c r="H116"/>
  <c r="F139"/>
  <c r="E11"/>
  <c r="F127"/>
  <c r="D35" i="1"/>
  <c r="B10"/>
  <c r="D12" i="3"/>
  <c r="F12"/>
  <c r="F11" s="1"/>
  <c r="K11"/>
  <c r="D37"/>
  <c r="G11"/>
  <c r="B154"/>
  <c r="E14"/>
  <c r="H139"/>
  <c r="H131"/>
  <c r="F131"/>
  <c r="L123"/>
  <c r="F116"/>
  <c r="D112"/>
  <c r="I10" i="2"/>
  <c r="J35"/>
  <c r="C35" i="3"/>
  <c r="B35"/>
  <c r="F16"/>
  <c r="K154"/>
  <c r="G154"/>
  <c r="E154"/>
  <c r="C154"/>
  <c r="B14"/>
  <c r="D14" s="1"/>
  <c r="D131"/>
  <c r="D123"/>
  <c r="D116"/>
  <c r="F112"/>
  <c r="G10" i="1"/>
  <c r="E10"/>
  <c r="L32" i="3"/>
  <c r="F32"/>
  <c r="H32"/>
  <c r="D16"/>
  <c r="E240" i="2"/>
  <c r="E238" i="3" s="1"/>
  <c r="F154" i="2"/>
  <c r="D14"/>
  <c r="I13"/>
  <c r="I240"/>
  <c r="I238" i="3" s="1"/>
  <c r="J154" i="2"/>
  <c r="J13" s="1"/>
  <c r="H14"/>
  <c r="C10"/>
  <c r="G10"/>
  <c r="F154" i="1"/>
  <c r="D35" i="2"/>
  <c r="D11"/>
  <c r="H35"/>
  <c r="H11"/>
  <c r="F11"/>
  <c r="B240"/>
  <c r="B238" i="3" s="1"/>
  <c r="B13" i="2"/>
  <c r="J11"/>
  <c r="C240"/>
  <c r="C238" i="3" s="1"/>
  <c r="D154" i="2"/>
  <c r="C13"/>
  <c r="F14"/>
  <c r="B10"/>
  <c r="G240"/>
  <c r="H154"/>
  <c r="G13"/>
  <c r="F35"/>
  <c r="H14" i="1"/>
  <c r="E13"/>
  <c r="H154"/>
  <c r="G13"/>
  <c r="K13"/>
  <c r="D14"/>
  <c r="C13"/>
  <c r="F14"/>
  <c r="D154"/>
  <c r="H35"/>
  <c r="F35"/>
  <c r="F11"/>
  <c r="L11"/>
  <c r="H11"/>
  <c r="F35" i="3" l="1"/>
  <c r="H35"/>
  <c r="J13" i="1"/>
  <c r="I13" i="3"/>
  <c r="L131"/>
  <c r="F10" i="2"/>
  <c r="F9" s="1"/>
  <c r="E10" i="3"/>
  <c r="E9" s="1"/>
  <c r="L35"/>
  <c r="L11"/>
  <c r="H14"/>
  <c r="D11"/>
  <c r="J35"/>
  <c r="L13" i="2"/>
  <c r="J14" i="3"/>
  <c r="L10" i="2"/>
  <c r="L9" s="1"/>
  <c r="I10" i="3"/>
  <c r="I9" s="1"/>
  <c r="L238"/>
  <c r="G10"/>
  <c r="G238"/>
  <c r="J238" s="1"/>
  <c r="H154"/>
  <c r="J154"/>
  <c r="K13"/>
  <c r="L154"/>
  <c r="L13" s="1"/>
  <c r="J240" i="1"/>
  <c r="J10"/>
  <c r="J9" s="1"/>
  <c r="L240" i="2"/>
  <c r="G13" i="3"/>
  <c r="H240" i="1"/>
  <c r="F240"/>
  <c r="D240"/>
  <c r="D35" i="3"/>
  <c r="F14"/>
  <c r="F13" i="2"/>
  <c r="K10" i="3"/>
  <c r="C10"/>
  <c r="C9" s="1"/>
  <c r="B10"/>
  <c r="B9" s="1"/>
  <c r="C9" i="1"/>
  <c r="E13" i="3"/>
  <c r="F154"/>
  <c r="D154"/>
  <c r="D13" s="1"/>
  <c r="C13"/>
  <c r="B13"/>
  <c r="G9" i="1"/>
  <c r="H13" i="2"/>
  <c r="D13"/>
  <c r="C9"/>
  <c r="L13" i="1"/>
  <c r="F13"/>
  <c r="H13"/>
  <c r="I9" i="2"/>
  <c r="B9"/>
  <c r="D240"/>
  <c r="F240"/>
  <c r="H240"/>
  <c r="J240"/>
  <c r="H10"/>
  <c r="H9" s="1"/>
  <c r="G9"/>
  <c r="J10"/>
  <c r="J9" s="1"/>
  <c r="D10"/>
  <c r="D9" s="1"/>
  <c r="B9" i="1"/>
  <c r="D13"/>
  <c r="F10"/>
  <c r="F9" s="1"/>
  <c r="H10"/>
  <c r="H9" s="1"/>
  <c r="E9"/>
  <c r="D10"/>
  <c r="D9" s="1"/>
  <c r="L9"/>
  <c r="K9"/>
  <c r="J10" i="3" l="1"/>
  <c r="J9" s="1"/>
  <c r="L10"/>
  <c r="L9" s="1"/>
  <c r="J13"/>
  <c r="H10"/>
  <c r="H9" s="1"/>
  <c r="H238"/>
  <c r="F10"/>
  <c r="F9" s="1"/>
  <c r="K9"/>
  <c r="H13"/>
  <c r="F13"/>
  <c r="F238"/>
  <c r="D10"/>
  <c r="D9" s="1"/>
  <c r="G9"/>
  <c r="D238"/>
</calcChain>
</file>

<file path=xl/sharedStrings.xml><?xml version="1.0" encoding="utf-8"?>
<sst xmlns="http://schemas.openxmlformats.org/spreadsheetml/2006/main" count="680" uniqueCount="191">
  <si>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</si>
  <si>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</si>
  <si>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</si>
  <si>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</si>
  <si>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</si>
  <si>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</si>
  <si>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</si>
  <si>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</si>
  <si>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</si>
  <si>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</si>
  <si>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</si>
  <si>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</si>
  <si>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</si>
  <si>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</si>
  <si>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</si>
  <si>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</si>
  <si>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</si>
  <si>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</si>
  <si>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</si>
  <si>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</si>
  <si>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</si>
  <si>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</si>
  <si>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</si>
  <si>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</si>
  <si>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</si>
  <si>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</si>
  <si>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</si>
  <si>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</si>
  <si>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</si>
  <si>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</si>
  <si>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</si>
  <si>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</si>
  <si>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</si>
  <si>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</si>
  <si>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</si>
  <si>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</si>
  <si>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</si>
  <si>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</si>
  <si>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</si>
  <si>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</si>
  <si>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</si>
  <si>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</si>
  <si>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</si>
  <si>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</si>
  <si>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</si>
  <si>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</si>
  <si>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</si>
  <si>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</si>
  <si>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</si>
  <si>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</si>
  <si>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</si>
  <si>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</si>
  <si>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</si>
  <si>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</si>
  <si>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</si>
  <si>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</si>
  <si>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</si>
  <si>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</si>
  <si>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</si>
  <si>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</si>
  <si>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</si>
  <si>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</si>
  <si>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</si>
  <si>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Коровяковка-Агро плюс</t>
  </si>
  <si>
    <t>ООО "Луч"</t>
  </si>
  <si>
    <t>ООО "Авангард"</t>
  </si>
  <si>
    <t>ООО "Победа"</t>
  </si>
  <si>
    <t>ООО "Рассвет"</t>
  </si>
  <si>
    <t>т.п.Званное</t>
  </si>
  <si>
    <t>т.п. Заря</t>
  </si>
  <si>
    <t>т.п. Гл.нива</t>
  </si>
  <si>
    <t>т.п.Карыжское</t>
  </si>
  <si>
    <t>т.п Поповка</t>
  </si>
  <si>
    <t>т.п.Красное знамя</t>
  </si>
  <si>
    <t>ООО "ТК Агропарк"</t>
  </si>
  <si>
    <t>Т.п. Лещиновское</t>
  </si>
  <si>
    <t>ООО "Теткинский сахарный завод"</t>
  </si>
  <si>
    <t>ООО "КурскПродукт"</t>
  </si>
  <si>
    <t>ООО "Жилищник"</t>
  </si>
  <si>
    <t>Теткинское МУП ЖКХ</t>
  </si>
  <si>
    <t>ЗАО "Глушковское ДРСУ №5"</t>
  </si>
  <si>
    <t>ООО "Теткинозерно"</t>
  </si>
  <si>
    <t>ООО "Агроторг"п Теткино</t>
  </si>
  <si>
    <t>ООО "Агроторг" пГлушково</t>
  </si>
  <si>
    <t>АО "Тандер"п Теткино</t>
  </si>
  <si>
    <t>АО "Тандер" п Глушково</t>
  </si>
  <si>
    <t>прочие по торговле</t>
  </si>
  <si>
    <t>ООО "Глушковоавтотранс"</t>
  </si>
  <si>
    <t>прочие по транспорту</t>
  </si>
  <si>
    <t>Глушково прочие</t>
  </si>
  <si>
    <t>Теткино прочие</t>
  </si>
  <si>
    <t>Званное прочие</t>
  </si>
  <si>
    <t>Коровяковка прочие</t>
  </si>
  <si>
    <t>Кульбаки прочие</t>
  </si>
  <si>
    <t>Марково прочие</t>
  </si>
  <si>
    <t>Глушковского района</t>
  </si>
  <si>
    <t>Глушковского поссовета</t>
  </si>
  <si>
    <t>Теткинского поссовета</t>
  </si>
  <si>
    <t>Алексеевского сельсовета</t>
  </si>
  <si>
    <t>Веселовского сельсовета</t>
  </si>
  <si>
    <t>Званновского сельсовета</t>
  </si>
  <si>
    <t>Карыжского сельсовета</t>
  </si>
  <si>
    <t>Кобыльского сельсовета</t>
  </si>
  <si>
    <t>Кульбакинского сельсовета</t>
  </si>
  <si>
    <t>Коровяковскийи сельсовет</t>
  </si>
  <si>
    <t>Марковского сельсовета</t>
  </si>
  <si>
    <t>Н. Мордокского сельсовета</t>
  </si>
  <si>
    <t>П. Лежачанского сельсовета</t>
  </si>
  <si>
    <t>Сухиновского сельсовета</t>
  </si>
  <si>
    <t>Глушковская СШ</t>
  </si>
  <si>
    <t>Теткинская СШ №1</t>
  </si>
  <si>
    <t>Алексеевская СШ</t>
  </si>
  <si>
    <t>Веселовская СШ</t>
  </si>
  <si>
    <t>Дроновская СШ</t>
  </si>
  <si>
    <t>Званновская СШ</t>
  </si>
  <si>
    <t>Карыжская СШ</t>
  </si>
  <si>
    <t>Кобыльская СШ</t>
  </si>
  <si>
    <t>Кульбакинская СШ</t>
  </si>
  <si>
    <t>Марковская СШ</t>
  </si>
  <si>
    <t>Н-Мордокская СШ</t>
  </si>
  <si>
    <t>П-Лежачанская СШ</t>
  </si>
  <si>
    <t>Сухиновская СШ</t>
  </si>
  <si>
    <t>Коровяковская СШ</t>
  </si>
  <si>
    <t>ГУЗ Глушковская ЦРБ</t>
  </si>
  <si>
    <t>Теткинская больница</t>
  </si>
  <si>
    <t>Алексеевский мед. пункт</t>
  </si>
  <si>
    <t>Веселовский мед пункт</t>
  </si>
  <si>
    <t>ФАП Дроновка</t>
  </si>
  <si>
    <t>прчие</t>
  </si>
  <si>
    <t>Званновская врач. амбул</t>
  </si>
  <si>
    <t>Карыжский ФАП</t>
  </si>
  <si>
    <t>Кобыльской ФАП</t>
  </si>
  <si>
    <t>Коровяковская уч. бол</t>
  </si>
  <si>
    <t>Кульбакинская уч. бол</t>
  </si>
  <si>
    <t>Лещиновский ФАП</t>
  </si>
  <si>
    <t>Марковская уч. Бол</t>
  </si>
  <si>
    <t>Н. Мордокский ФАП</t>
  </si>
  <si>
    <t>Поповолежачанский ФАП</t>
  </si>
  <si>
    <t>Елизаветовский ФАП</t>
  </si>
  <si>
    <t>Сухиновский ФАП</t>
  </si>
  <si>
    <t>РДК</t>
  </si>
  <si>
    <t>Теткинское ДК</t>
  </si>
  <si>
    <t>Алексеевское ДК</t>
  </si>
  <si>
    <t>Веселовское ДК</t>
  </si>
  <si>
    <t>Дроновское ДК</t>
  </si>
  <si>
    <t>Званновское ДК</t>
  </si>
  <si>
    <t>Карыжский ДК</t>
  </si>
  <si>
    <t>Кобыльской ДК</t>
  </si>
  <si>
    <t>Коровяковский ДК</t>
  </si>
  <si>
    <t>Кульбакинский ДК</t>
  </si>
  <si>
    <t>Будкинский ДК</t>
  </si>
  <si>
    <t>Марковское ДК</t>
  </si>
  <si>
    <t>Н. Мордокский ДК</t>
  </si>
  <si>
    <t>П. Лежачанский ДК</t>
  </si>
  <si>
    <t>Елизаветовский ДК</t>
  </si>
  <si>
    <t>Сухиновский ДК</t>
  </si>
  <si>
    <t>п.Глушково</t>
  </si>
  <si>
    <t>П.Теткино</t>
  </si>
  <si>
    <t>Алексеевский с/с</t>
  </si>
  <si>
    <t>Веселовский с/с</t>
  </si>
  <si>
    <t>Званновский с/с</t>
  </si>
  <si>
    <t>Карыжский с/с</t>
  </si>
  <si>
    <t>Коровяковский с/с</t>
  </si>
  <si>
    <t>Кобыльской с/с</t>
  </si>
  <si>
    <t>Кульбакинский с/с</t>
  </si>
  <si>
    <t>Марковский с/с</t>
  </si>
  <si>
    <t>Нижнемордокский с/с</t>
  </si>
  <si>
    <t>Поповолежачанский</t>
  </si>
  <si>
    <t>Сухиновский с/с</t>
  </si>
  <si>
    <t>Прогноз среднемесячной начисленной заработной платы работников по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</si>
  <si>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</si>
  <si>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t>ООО "АГРУПП"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</si>
  <si>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</si>
  <si>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Глушковское МУП ЖКХ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</si>
  <si>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</t>
    </r>
  </si>
  <si>
    <r>
      <rPr>
        <b/>
        <sz val="8"/>
        <rFont val="Arial Cyr"/>
        <charset val="204"/>
      </rPr>
      <t>2023год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</si>
  <si>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</t>
    </r>
  </si>
  <si>
    <t>Базовый вариант</t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</si>
  <si>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</si>
  <si>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</t>
    </r>
  </si>
  <si>
    <t>Глушковскому району  на 2022-2024 годы</t>
  </si>
  <si>
    <t>Глушковский району  на 2022-2024 годы</t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</si>
  <si>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отчет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</si>
  <si>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</si>
  <si>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</si>
  <si>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2020год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</si>
  <si>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оценка 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</si>
  <si>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оценка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</si>
  <si>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</t>
    </r>
  </si>
  <si>
    <t>Коровяковского сельсовета</t>
  </si>
  <si>
    <t>Консервативный вариант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</si>
</sst>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42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color theme="3" tint="0.3999755851924192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4"/>
      <name val="Arial Cyr"/>
      <charset val="204"/>
    </font>
    <font>
      <b/>
      <sz val="9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9"/>
      <color theme="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wrapText="1"/>
    </xf>
    <xf numFmtId="165" fontId="10" fillId="2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0" fontId="11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0" fontId="12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/>
    <xf numFmtId="0" fontId="14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Protection="1"/>
    <xf numFmtId="165" fontId="14" fillId="0" borderId="0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/>
    <xf numFmtId="165" fontId="19" fillId="2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0" fontId="21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wrapText="1"/>
    </xf>
    <xf numFmtId="165" fontId="19" fillId="0" borderId="0" xfId="0" applyNumberFormat="1" applyFont="1" applyFill="1" applyBorder="1" applyProtection="1">
      <protection locked="0"/>
    </xf>
    <xf numFmtId="0" fontId="19" fillId="0" borderId="0" xfId="0" applyFont="1"/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165" fontId="10" fillId="0" borderId="0" xfId="0" applyNumberFormat="1" applyFont="1" applyFill="1" applyBorder="1" applyProtection="1">
      <protection locked="0"/>
    </xf>
    <xf numFmtId="164" fontId="26" fillId="2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Protection="1"/>
    <xf numFmtId="0" fontId="26" fillId="2" borderId="0" xfId="0" applyFont="1" applyFill="1" applyBorder="1" applyAlignment="1">
      <alignment horizontal="right"/>
    </xf>
    <xf numFmtId="0" fontId="22" fillId="0" borderId="0" xfId="0" applyFont="1" applyFill="1" applyAlignment="1">
      <alignment horizontal="left" vertical="center" wrapText="1" shrinkToFit="1"/>
    </xf>
    <xf numFmtId="164" fontId="26" fillId="0" borderId="0" xfId="0" applyNumberFormat="1" applyFont="1" applyFill="1" applyBorder="1" applyAlignment="1">
      <alignment horizontal="right"/>
    </xf>
    <xf numFmtId="165" fontId="27" fillId="2" borderId="0" xfId="0" applyNumberFormat="1" applyFont="1" applyFill="1" applyBorder="1" applyProtection="1">
      <protection locked="0"/>
    </xf>
    <xf numFmtId="0" fontId="26" fillId="2" borderId="0" xfId="0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/>
    </xf>
    <xf numFmtId="165" fontId="27" fillId="2" borderId="0" xfId="0" applyNumberFormat="1" applyFont="1" applyFill="1" applyBorder="1" applyProtection="1"/>
    <xf numFmtId="0" fontId="2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wrapText="1"/>
    </xf>
    <xf numFmtId="165" fontId="30" fillId="0" borderId="0" xfId="0" applyNumberFormat="1" applyFont="1" applyFill="1" applyBorder="1" applyProtection="1"/>
    <xf numFmtId="0" fontId="29" fillId="0" borderId="0" xfId="0" applyFont="1" applyFill="1" applyBorder="1" applyAlignment="1">
      <alignment wrapText="1"/>
    </xf>
    <xf numFmtId="0" fontId="29" fillId="0" borderId="0" xfId="0" applyFont="1" applyBorder="1" applyAlignment="1">
      <alignment wrapText="1"/>
    </xf>
    <xf numFmtId="165" fontId="19" fillId="2" borderId="0" xfId="0" applyNumberFormat="1" applyFont="1" applyFill="1" applyBorder="1" applyAlignment="1" applyProtection="1">
      <protection locked="0"/>
    </xf>
    <xf numFmtId="165" fontId="27" fillId="0" borderId="0" xfId="0" applyNumberFormat="1" applyFont="1" applyFill="1" applyBorder="1" applyProtection="1"/>
    <xf numFmtId="164" fontId="27" fillId="2" borderId="0" xfId="0" applyNumberFormat="1" applyFont="1" applyFill="1" applyBorder="1" applyAlignment="1">
      <alignment horizontal="right"/>
    </xf>
    <xf numFmtId="0" fontId="27" fillId="2" borderId="0" xfId="0" applyFont="1" applyFill="1" applyBorder="1" applyAlignment="1">
      <alignment horizontal="right"/>
    </xf>
    <xf numFmtId="0" fontId="10" fillId="0" borderId="0" xfId="0" applyFont="1"/>
    <xf numFmtId="164" fontId="27" fillId="2" borderId="0" xfId="0" applyNumberFormat="1" applyFont="1" applyFill="1" applyBorder="1" applyAlignment="1"/>
    <xf numFmtId="0" fontId="31" fillId="3" borderId="0" xfId="0" applyFont="1" applyFill="1" applyBorder="1" applyAlignment="1">
      <alignment wrapText="1"/>
    </xf>
    <xf numFmtId="0" fontId="10" fillId="0" borderId="0" xfId="0" applyFont="1" applyProtection="1">
      <protection locked="0"/>
    </xf>
    <xf numFmtId="165" fontId="17" fillId="0" borderId="0" xfId="0" applyNumberFormat="1" applyFont="1" applyFill="1" applyBorder="1" applyProtection="1">
      <protection locked="0"/>
    </xf>
    <xf numFmtId="0" fontId="32" fillId="0" borderId="0" xfId="0" applyFont="1" applyProtection="1">
      <protection locked="0"/>
    </xf>
    <xf numFmtId="165" fontId="33" fillId="0" borderId="0" xfId="0" applyNumberFormat="1" applyFont="1" applyFill="1" applyBorder="1" applyProtection="1"/>
    <xf numFmtId="0" fontId="34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Protection="1"/>
    <xf numFmtId="165" fontId="19" fillId="4" borderId="0" xfId="0" applyNumberFormat="1" applyFont="1" applyFill="1" applyBorder="1" applyProtection="1"/>
    <xf numFmtId="0" fontId="0" fillId="0" borderId="0" xfId="0" applyAlignment="1">
      <alignment horizontal="center"/>
    </xf>
    <xf numFmtId="165" fontId="35" fillId="0" borderId="0" xfId="0" applyNumberFormat="1" applyFont="1" applyFill="1" applyBorder="1" applyProtection="1"/>
    <xf numFmtId="165" fontId="35" fillId="0" borderId="0" xfId="0" applyNumberFormat="1" applyFont="1" applyFill="1" applyBorder="1" applyProtection="1">
      <protection locked="0"/>
    </xf>
    <xf numFmtId="0" fontId="36" fillId="0" borderId="0" xfId="0" applyFont="1" applyAlignment="1"/>
    <xf numFmtId="0" fontId="36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164" fontId="27" fillId="2" borderId="0" xfId="0" applyNumberFormat="1" applyFont="1" applyFill="1" applyBorder="1" applyAlignment="1">
      <alignment vertical="center"/>
    </xf>
    <xf numFmtId="165" fontId="27" fillId="0" borderId="0" xfId="0" applyNumberFormat="1" applyFont="1" applyFill="1" applyBorder="1" applyProtection="1">
      <protection locked="0"/>
    </xf>
    <xf numFmtId="165" fontId="3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27" fillId="2" borderId="0" xfId="0" applyNumberFormat="1" applyFont="1" applyFill="1" applyBorder="1" applyAlignment="1" applyProtection="1">
      <alignment horizontal="right"/>
      <protection locked="0"/>
    </xf>
    <xf numFmtId="165" fontId="20" fillId="4" borderId="0" xfId="0" applyNumberFormat="1" applyFont="1" applyFill="1" applyBorder="1" applyProtection="1"/>
    <xf numFmtId="0" fontId="39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Fill="1" applyBorder="1" applyAlignment="1">
      <alignment wrapText="1"/>
    </xf>
    <xf numFmtId="166" fontId="19" fillId="2" borderId="0" xfId="0" applyNumberFormat="1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 shrinkToFit="1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39"/>
  <sheetViews>
    <sheetView view="pageBreakPreview" zoomScaleSheetLayoutView="100" workbookViewId="0">
      <pane ySplit="10" topLeftCell="A11" activePane="bottomLeft" state="frozen"/>
      <selection activeCell="F184" activeCellId="4" sqref="J22 G183 F183 G186 F184"/>
      <selection pane="bottomLeft" activeCell="D283" sqref="D283"/>
    </sheetView>
  </sheetViews>
  <sheetFormatPr defaultColWidth="9.140625" defaultRowHeight="15"/>
  <cols>
    <col min="1" max="1" width="27.7109375" style="3" customWidth="1"/>
    <col min="2" max="2" width="11" style="3" customWidth="1"/>
    <col min="3" max="3" width="11.85546875" style="3" customWidth="1"/>
    <col min="4" max="4" width="6.7109375" style="3" customWidth="1"/>
    <col min="5" max="5" width="11" style="3" customWidth="1"/>
    <col min="6" max="6" width="7" style="3" customWidth="1"/>
    <col min="7" max="7" width="11.140625" style="3" customWidth="1"/>
    <col min="8" max="8" width="7.7109375" style="3" customWidth="1"/>
    <col min="9" max="9" width="11.42578125" style="3" customWidth="1"/>
    <col min="10" max="10" width="8.140625" style="3" customWidth="1"/>
    <col min="11" max="11" width="11" style="3" customWidth="1"/>
    <col min="12" max="12" width="9.85546875" style="3" customWidth="1"/>
    <col min="13" max="16384" width="9.140625" style="3"/>
  </cols>
  <sheetData>
    <row r="1" spans="1:14">
      <c r="G1" s="3" t="s">
        <v>10</v>
      </c>
      <c r="K1" s="3" t="s">
        <v>177</v>
      </c>
    </row>
    <row r="2" spans="1:14" ht="19.5" customHeight="1">
      <c r="A2" s="107" t="s">
        <v>57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4" ht="14.25" customHeight="1">
      <c r="A3" s="107" t="s">
        <v>180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4" ht="13.5" customHeight="1">
      <c r="A4" s="46"/>
      <c r="B4" s="75"/>
      <c r="C4" s="46"/>
      <c r="D4" s="46"/>
      <c r="E4" s="46"/>
      <c r="F4" s="46"/>
      <c r="G4" s="46"/>
      <c r="H4" s="46"/>
      <c r="I4" s="46"/>
      <c r="J4" s="46"/>
      <c r="K4" s="46"/>
      <c r="L4" s="1"/>
      <c r="M4" s="1"/>
      <c r="N4" s="1"/>
    </row>
    <row r="5" spans="1:14" ht="8.25" customHeight="1"/>
    <row r="6" spans="1:14" ht="36" customHeight="1">
      <c r="A6" s="110" t="s">
        <v>7</v>
      </c>
      <c r="B6" s="81" t="s">
        <v>178</v>
      </c>
      <c r="C6" s="108" t="s">
        <v>179</v>
      </c>
      <c r="D6" s="109"/>
      <c r="E6" s="108" t="s">
        <v>187</v>
      </c>
      <c r="F6" s="109"/>
      <c r="G6" s="108" t="s">
        <v>174</v>
      </c>
      <c r="H6" s="109"/>
      <c r="I6" s="108" t="s">
        <v>176</v>
      </c>
      <c r="J6" s="109"/>
      <c r="K6" s="108" t="s">
        <v>188</v>
      </c>
      <c r="L6" s="109"/>
    </row>
    <row r="7" spans="1:14" ht="56.25">
      <c r="A7" s="110"/>
      <c r="B7" s="77" t="s">
        <v>14</v>
      </c>
      <c r="C7" s="5" t="s">
        <v>14</v>
      </c>
      <c r="D7" s="5" t="s">
        <v>13</v>
      </c>
      <c r="E7" s="5" t="s">
        <v>14</v>
      </c>
      <c r="F7" s="5" t="s">
        <v>13</v>
      </c>
      <c r="G7" s="5" t="s">
        <v>14</v>
      </c>
      <c r="H7" s="5" t="s">
        <v>13</v>
      </c>
      <c r="I7" s="77" t="s">
        <v>14</v>
      </c>
      <c r="J7" s="77" t="s">
        <v>13</v>
      </c>
      <c r="K7" s="5" t="s">
        <v>14</v>
      </c>
      <c r="L7" s="5" t="s">
        <v>13</v>
      </c>
    </row>
    <row r="8" spans="1:14" ht="15.75" hidden="1" customHeight="1">
      <c r="A8" s="44" t="s">
        <v>54</v>
      </c>
      <c r="B8" s="34">
        <f>SUM(B243:B267)</f>
        <v>1509497.7000000002</v>
      </c>
      <c r="C8" s="34">
        <f>SUM(C243:C267)</f>
        <v>1544322.9000000004</v>
      </c>
      <c r="D8" s="34">
        <f>ROUND(C8/B8*100,1)</f>
        <v>102.3</v>
      </c>
      <c r="E8" s="34">
        <f>SUM(E243:E267)</f>
        <v>1557973</v>
      </c>
      <c r="F8" s="34">
        <f>ROUND(E8/C8*100,1)</f>
        <v>100.9</v>
      </c>
      <c r="G8" s="34">
        <f>SUM(G243:G267)</f>
        <v>1629182.085</v>
      </c>
      <c r="H8" s="34">
        <f>ROUND(G8/E8*100,1)</f>
        <v>104.6</v>
      </c>
      <c r="I8" s="34">
        <f>SUM(I243:I267)</f>
        <v>1720865.9080000001</v>
      </c>
      <c r="J8" s="34">
        <f>I8/G8*100</f>
        <v>105.62759828039725</v>
      </c>
      <c r="K8" s="34">
        <f>SUM(K243:K267)</f>
        <v>1825586.0201280001</v>
      </c>
      <c r="L8" s="34">
        <f>ROUND(K8/I8*100,1)</f>
        <v>106.1</v>
      </c>
    </row>
    <row r="9" spans="1:14" s="18" customFormat="1" ht="14.25" hidden="1" customHeight="1">
      <c r="A9" s="7" t="s">
        <v>16</v>
      </c>
      <c r="B9" s="20">
        <f>B8-B10</f>
        <v>0</v>
      </c>
      <c r="C9" s="20">
        <f t="shared" ref="C9:L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-1.500000013038516E-2</v>
      </c>
      <c r="H9" s="17">
        <f t="shared" si="0"/>
        <v>0</v>
      </c>
      <c r="I9" s="17">
        <f t="shared" si="0"/>
        <v>8.0000001471489668E-3</v>
      </c>
      <c r="J9" s="17">
        <f t="shared" si="0"/>
        <v>2.7598280397256758E-2</v>
      </c>
      <c r="K9" s="17">
        <f t="shared" si="0"/>
        <v>2.0128000061959028E-2</v>
      </c>
      <c r="L9" s="17">
        <f t="shared" si="0"/>
        <v>0</v>
      </c>
    </row>
    <row r="10" spans="1:14" s="18" customFormat="1" ht="11.25" hidden="1" customHeight="1">
      <c r="A10" s="7" t="s">
        <v>17</v>
      </c>
      <c r="B10" s="20">
        <f>ROUND(SUM(B16+B32+B35)+SUM(B106+B109+B112+B116+B123+B127+B131)+B154,1)</f>
        <v>1509497.7</v>
      </c>
      <c r="C10" s="20">
        <f>ROUND(SUM(C16+C32+C35)+SUM(C106+C109+C112+C116+C123+C127+C131)+C154,1)</f>
        <v>1544322.9</v>
      </c>
      <c r="D10" s="20">
        <f>ROUND(C10/B10*100,1)</f>
        <v>102.3</v>
      </c>
      <c r="E10" s="17">
        <f>ROUND(SUM(E16+E32+E35)+SUM(E106+E109+E112+E116+E123+E127+E131)+E154,1)</f>
        <v>1557973</v>
      </c>
      <c r="F10" s="17">
        <f>ROUND(E10/C10*100,1)</f>
        <v>100.9</v>
      </c>
      <c r="G10" s="17">
        <f>ROUND(SUM(G16+G32+G35)+SUM(G106+G109+G112+G116+G123+G127+G131)+G154,1)</f>
        <v>1629182.1</v>
      </c>
      <c r="H10" s="17">
        <f>ROUND(G10/E10*100,1)</f>
        <v>104.6</v>
      </c>
      <c r="I10" s="17">
        <f>ROUND(SUM(I16+I32+I35)+SUM(I106+I109+I112+I116+I123+I127+I131)+I154,1)</f>
        <v>1720865.9</v>
      </c>
      <c r="J10" s="17">
        <f>ROUND(I10/G10*100,1)</f>
        <v>105.6</v>
      </c>
      <c r="K10" s="17">
        <f>ROUND(SUM(K16+K32+K35)+SUM(K106+K109+K112+K116+K123+K127+K131)+K154,1)</f>
        <v>1825586</v>
      </c>
      <c r="L10" s="17">
        <f>ROUND(K10/I10*100,1)</f>
        <v>106.1</v>
      </c>
    </row>
    <row r="11" spans="1:14" s="18" customFormat="1" ht="13.5" hidden="1" customHeight="1">
      <c r="A11" s="7" t="s">
        <v>18</v>
      </c>
      <c r="B11" s="20">
        <f>B8-B12</f>
        <v>0</v>
      </c>
      <c r="C11" s="20">
        <f t="shared" ref="C11:L11" si="1">C8-C12</f>
        <v>0</v>
      </c>
      <c r="D11" s="20"/>
      <c r="E11" s="17">
        <f t="shared" si="1"/>
        <v>0</v>
      </c>
      <c r="F11" s="17">
        <f t="shared" si="1"/>
        <v>0</v>
      </c>
      <c r="G11" s="17">
        <f>G8-G12</f>
        <v>-1.500000013038516E-2</v>
      </c>
      <c r="H11" s="17">
        <f t="shared" si="1"/>
        <v>0</v>
      </c>
      <c r="I11" s="17">
        <f>I8-I12</f>
        <v>8.0000001471489668E-3</v>
      </c>
      <c r="J11" s="17">
        <f t="shared" si="1"/>
        <v>2.7598280397256758E-2</v>
      </c>
      <c r="K11" s="17">
        <f t="shared" si="1"/>
        <v>2.0128000061959028E-2</v>
      </c>
      <c r="L11" s="17">
        <f t="shared" si="1"/>
        <v>0</v>
      </c>
    </row>
    <row r="12" spans="1:14" s="18" customFormat="1" ht="12.75" hidden="1" customHeight="1">
      <c r="A12" s="7" t="s">
        <v>17</v>
      </c>
      <c r="B12" s="20">
        <f>ROUND(SUM(B243:B268),1)</f>
        <v>1509497.7</v>
      </c>
      <c r="C12" s="20">
        <f>ROUND(SUM(C243:C268),1)</f>
        <v>1544322.9</v>
      </c>
      <c r="D12" s="20">
        <f>ROUND(C12/B12*100,1)</f>
        <v>102.3</v>
      </c>
      <c r="E12" s="17">
        <f>ROUND(SUM(E243:E268),1)</f>
        <v>1557973</v>
      </c>
      <c r="F12" s="17">
        <f>ROUND(E12/C12*100,1)</f>
        <v>100.9</v>
      </c>
      <c r="G12" s="17">
        <f>ROUND(SUM(G243:G268),1)</f>
        <v>1629182.1</v>
      </c>
      <c r="H12" s="17">
        <f>ROUND(G12/E12*100,1)</f>
        <v>104.6</v>
      </c>
      <c r="I12" s="17">
        <f>ROUND(SUM(I243:I268),1)</f>
        <v>1720865.9</v>
      </c>
      <c r="J12" s="17">
        <f>ROUND(I12/G12*100,1)</f>
        <v>105.6</v>
      </c>
      <c r="K12" s="17">
        <f>ROUND(SUM(K243:K268),1)</f>
        <v>1825586</v>
      </c>
      <c r="L12" s="17">
        <f>ROUND(K12/I12*100,1)</f>
        <v>106.1</v>
      </c>
    </row>
    <row r="13" spans="1:14" s="18" customFormat="1" ht="11.25" hidden="1" customHeight="1">
      <c r="A13" s="7" t="s">
        <v>19</v>
      </c>
      <c r="B13" s="20">
        <f t="shared" ref="B13:L13" si="2">B154-B14</f>
        <v>0</v>
      </c>
      <c r="C13" s="20">
        <f t="shared" si="2"/>
        <v>0</v>
      </c>
      <c r="D13" s="20">
        <f t="shared" si="2"/>
        <v>0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/>
      <c r="J13" s="17">
        <f t="shared" si="2"/>
        <v>0</v>
      </c>
      <c r="K13" s="17">
        <f t="shared" si="2"/>
        <v>0</v>
      </c>
      <c r="L13" s="17">
        <f t="shared" si="2"/>
        <v>-2.7719094839540048E-4</v>
      </c>
    </row>
    <row r="14" spans="1:14" s="18" customFormat="1" ht="12.75" hidden="1" customHeight="1">
      <c r="A14" s="7" t="s">
        <v>17</v>
      </c>
      <c r="B14" s="20">
        <f>ROUND(SUM(B156+B183+B209),1)</f>
        <v>420635</v>
      </c>
      <c r="C14" s="20">
        <f>ROUND(SUM(C156+C183+C209),1)</f>
        <v>457866</v>
      </c>
      <c r="D14" s="20">
        <f>ROUND(C14/B14*100,1)</f>
        <v>108.9</v>
      </c>
      <c r="E14" s="17">
        <f>ROUND(SUM(E156+E183+E209),1)</f>
        <v>486240</v>
      </c>
      <c r="F14" s="17">
        <f>ROUND(E14/C14*100,1)</f>
        <v>106.2</v>
      </c>
      <c r="G14" s="17">
        <f>ROUND(SUM(G156+G183+G209),1)</f>
        <v>517842.1</v>
      </c>
      <c r="H14" s="17">
        <f>ROUND(G14/E14*100,1)</f>
        <v>106.5</v>
      </c>
      <c r="I14" s="17">
        <f>ROUND(SUM(I156+I183+I209),1)</f>
        <v>552687.6</v>
      </c>
      <c r="J14" s="17">
        <f>ROUND(I14/G14*100,1)</f>
        <v>106.7</v>
      </c>
      <c r="K14" s="17">
        <f>ROUND(SUM(K156+K183+K209),1)</f>
        <v>591374.19999999995</v>
      </c>
      <c r="L14" s="17">
        <f>ROUND(K14/I14*100,1)</f>
        <v>107</v>
      </c>
    </row>
    <row r="15" spans="1:14" ht="24.95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4" ht="24" hidden="1" customHeight="1">
      <c r="A16" s="27" t="s">
        <v>15</v>
      </c>
      <c r="B16" s="87">
        <f>SUM(B17:B31)</f>
        <v>458195.19999999995</v>
      </c>
      <c r="C16" s="87">
        <f>SUM(C17:C31)</f>
        <v>452522.19999999995</v>
      </c>
      <c r="D16" s="28">
        <f t="shared" ref="D16:D35" si="3">ROUND(C16/B16*100,1)</f>
        <v>98.8</v>
      </c>
      <c r="E16" s="87">
        <f>SUM(E17:E31)</f>
        <v>416023</v>
      </c>
      <c r="F16" s="28">
        <f>ROUND(E16/C16*100,1)</f>
        <v>91.9</v>
      </c>
      <c r="G16" s="87">
        <f t="shared" ref="G16:K16" si="4">SUM(G17:G31)</f>
        <v>427753</v>
      </c>
      <c r="H16" s="28">
        <f>ROUND(G16/E16*100,1)</f>
        <v>102.8</v>
      </c>
      <c r="I16" s="87">
        <f t="shared" si="4"/>
        <v>452073</v>
      </c>
      <c r="J16" s="28">
        <f>ROUND(I16/G16*100,1)</f>
        <v>105.7</v>
      </c>
      <c r="K16" s="87">
        <f t="shared" si="4"/>
        <v>479693</v>
      </c>
      <c r="L16" s="28">
        <f>ROUND(K16/I16*100,1)</f>
        <v>106.1</v>
      </c>
    </row>
    <row r="17" spans="1:12" s="18" customFormat="1" ht="15" hidden="1" customHeight="1">
      <c r="A17" s="15"/>
      <c r="B17" s="68"/>
      <c r="C17" s="68"/>
      <c r="D17" s="17"/>
      <c r="E17" s="65"/>
      <c r="F17" s="50"/>
      <c r="G17" s="65"/>
      <c r="H17" s="17"/>
      <c r="I17" s="68"/>
      <c r="J17" s="17"/>
      <c r="K17" s="68"/>
      <c r="L17" s="17"/>
    </row>
    <row r="18" spans="1:12" s="18" customFormat="1" ht="15" hidden="1" customHeight="1">
      <c r="A18" s="15" t="s">
        <v>63</v>
      </c>
      <c r="B18" s="68">
        <v>7017</v>
      </c>
      <c r="C18" s="68">
        <v>3536</v>
      </c>
      <c r="D18" s="64">
        <f t="shared" si="3"/>
        <v>50.4</v>
      </c>
      <c r="E18" s="65">
        <v>3650</v>
      </c>
      <c r="F18" s="64">
        <f t="shared" ref="F18:F31" si="5">ROUND(E18/C18*100,1)</f>
        <v>103.2</v>
      </c>
      <c r="G18" s="65">
        <v>3800</v>
      </c>
      <c r="H18" s="64">
        <f t="shared" ref="H18:L31" si="6">ROUND(G18/E18*100,1)</f>
        <v>104.1</v>
      </c>
      <c r="I18" s="68">
        <v>4000</v>
      </c>
      <c r="J18" s="64">
        <f t="shared" si="6"/>
        <v>105.3</v>
      </c>
      <c r="K18" s="68">
        <v>4220</v>
      </c>
      <c r="L18" s="64">
        <f t="shared" si="6"/>
        <v>105.5</v>
      </c>
    </row>
    <row r="19" spans="1:12" s="18" customFormat="1" ht="15" hidden="1" customHeight="1">
      <c r="A19" s="15"/>
      <c r="B19" s="93"/>
      <c r="C19" s="93"/>
      <c r="D19" s="64"/>
      <c r="E19" s="65"/>
      <c r="F19" s="64"/>
      <c r="G19" s="65"/>
      <c r="H19" s="64"/>
      <c r="I19" s="68"/>
      <c r="J19" s="64"/>
      <c r="K19" s="68"/>
      <c r="L19" s="64"/>
    </row>
    <row r="20" spans="1:12" s="18" customFormat="1" ht="15" hidden="1" customHeight="1">
      <c r="A20" s="15" t="s">
        <v>64</v>
      </c>
      <c r="B20" s="68">
        <v>45611</v>
      </c>
      <c r="C20" s="68">
        <v>50497</v>
      </c>
      <c r="D20" s="64">
        <f t="shared" si="3"/>
        <v>110.7</v>
      </c>
      <c r="E20" s="65">
        <v>52800</v>
      </c>
      <c r="F20" s="64">
        <f>ROUND(E20/C20*100,1)</f>
        <v>104.6</v>
      </c>
      <c r="G20" s="65">
        <v>55400</v>
      </c>
      <c r="H20" s="64">
        <f t="shared" si="6"/>
        <v>104.9</v>
      </c>
      <c r="I20" s="68">
        <v>58600</v>
      </c>
      <c r="J20" s="64">
        <f t="shared" si="6"/>
        <v>105.8</v>
      </c>
      <c r="K20" s="68">
        <v>62057</v>
      </c>
      <c r="L20" s="64">
        <f t="shared" si="6"/>
        <v>105.9</v>
      </c>
    </row>
    <row r="21" spans="1:12" s="18" customFormat="1" ht="15" hidden="1" customHeight="1">
      <c r="A21" s="15" t="s">
        <v>65</v>
      </c>
      <c r="B21" s="68">
        <v>63182</v>
      </c>
      <c r="C21" s="68">
        <v>57031</v>
      </c>
      <c r="D21" s="64">
        <f t="shared" si="3"/>
        <v>90.3</v>
      </c>
      <c r="E21" s="65">
        <v>59711</v>
      </c>
      <c r="F21" s="64">
        <f t="shared" si="5"/>
        <v>104.7</v>
      </c>
      <c r="G21" s="65">
        <v>62637</v>
      </c>
      <c r="H21" s="64">
        <f t="shared" si="6"/>
        <v>104.9</v>
      </c>
      <c r="I21" s="68">
        <v>66145</v>
      </c>
      <c r="J21" s="64">
        <f t="shared" si="6"/>
        <v>105.6</v>
      </c>
      <c r="K21" s="68">
        <v>69981</v>
      </c>
      <c r="L21" s="64">
        <f t="shared" si="6"/>
        <v>105.8</v>
      </c>
    </row>
    <row r="22" spans="1:12" s="18" customFormat="1" ht="15" hidden="1" customHeight="1">
      <c r="A22" s="15" t="s">
        <v>66</v>
      </c>
      <c r="B22" s="68">
        <v>33482</v>
      </c>
      <c r="C22" s="68">
        <v>39921</v>
      </c>
      <c r="D22" s="64">
        <f t="shared" si="3"/>
        <v>119.2</v>
      </c>
      <c r="E22" s="65">
        <v>43500</v>
      </c>
      <c r="F22" s="64">
        <f t="shared" si="5"/>
        <v>109</v>
      </c>
      <c r="G22" s="65">
        <v>45500</v>
      </c>
      <c r="H22" s="64">
        <f t="shared" si="6"/>
        <v>104.6</v>
      </c>
      <c r="I22" s="68">
        <v>47800</v>
      </c>
      <c r="J22" s="64">
        <f t="shared" si="6"/>
        <v>105.1</v>
      </c>
      <c r="K22" s="68">
        <v>50600</v>
      </c>
      <c r="L22" s="64">
        <f t="shared" si="6"/>
        <v>105.9</v>
      </c>
    </row>
    <row r="23" spans="1:12" s="18" customFormat="1" ht="15" hidden="1" customHeight="1">
      <c r="A23" s="15" t="s">
        <v>67</v>
      </c>
      <c r="B23" s="68">
        <v>41659</v>
      </c>
      <c r="C23" s="68">
        <v>37522</v>
      </c>
      <c r="D23" s="64">
        <f t="shared" si="3"/>
        <v>90.1</v>
      </c>
      <c r="E23" s="65">
        <v>28800</v>
      </c>
      <c r="F23" s="64">
        <f t="shared" si="5"/>
        <v>76.8</v>
      </c>
      <c r="G23" s="65">
        <v>30000</v>
      </c>
      <c r="H23" s="64">
        <f t="shared" si="6"/>
        <v>104.2</v>
      </c>
      <c r="I23" s="68">
        <v>31590</v>
      </c>
      <c r="J23" s="64">
        <f t="shared" si="6"/>
        <v>105.3</v>
      </c>
      <c r="K23" s="68">
        <v>33485</v>
      </c>
      <c r="L23" s="64">
        <f t="shared" si="6"/>
        <v>106</v>
      </c>
    </row>
    <row r="24" spans="1:12" s="18" customFormat="1" ht="15" hidden="1" customHeight="1">
      <c r="A24" s="15" t="s">
        <v>68</v>
      </c>
      <c r="B24" s="68">
        <v>28365.7</v>
      </c>
      <c r="C24" s="68">
        <v>30629.5</v>
      </c>
      <c r="D24" s="64">
        <f t="shared" si="3"/>
        <v>108</v>
      </c>
      <c r="E24" s="65">
        <v>31500</v>
      </c>
      <c r="F24" s="64">
        <f t="shared" si="5"/>
        <v>102.8</v>
      </c>
      <c r="G24" s="65">
        <v>32800</v>
      </c>
      <c r="H24" s="64">
        <f t="shared" si="6"/>
        <v>104.1</v>
      </c>
      <c r="I24" s="68">
        <v>34600</v>
      </c>
      <c r="J24" s="64">
        <f t="shared" si="6"/>
        <v>105.5</v>
      </c>
      <c r="K24" s="68">
        <v>36600</v>
      </c>
      <c r="L24" s="64">
        <f t="shared" si="6"/>
        <v>105.8</v>
      </c>
    </row>
    <row r="25" spans="1:12" s="18" customFormat="1" ht="15" hidden="1" customHeight="1">
      <c r="A25" s="15" t="s">
        <v>69</v>
      </c>
      <c r="B25" s="68">
        <v>37008.1</v>
      </c>
      <c r="C25" s="68">
        <v>28043.4</v>
      </c>
      <c r="D25" s="64">
        <f t="shared" si="3"/>
        <v>75.8</v>
      </c>
      <c r="E25" s="65">
        <v>0</v>
      </c>
      <c r="F25" s="64">
        <f t="shared" si="5"/>
        <v>0</v>
      </c>
      <c r="G25" s="65">
        <v>0</v>
      </c>
      <c r="H25" s="64" t="e">
        <f t="shared" si="6"/>
        <v>#DIV/0!</v>
      </c>
      <c r="I25" s="68">
        <v>0</v>
      </c>
      <c r="J25" s="64" t="e">
        <f t="shared" si="6"/>
        <v>#DIV/0!</v>
      </c>
      <c r="K25" s="68">
        <v>0</v>
      </c>
      <c r="L25" s="64" t="e">
        <f t="shared" si="6"/>
        <v>#DIV/0!</v>
      </c>
    </row>
    <row r="26" spans="1:12" s="18" customFormat="1" ht="15" hidden="1" customHeight="1">
      <c r="A26" s="15" t="s">
        <v>70</v>
      </c>
      <c r="B26" s="68">
        <v>30217.7</v>
      </c>
      <c r="C26" s="68">
        <v>22241.8</v>
      </c>
      <c r="D26" s="64">
        <f t="shared" si="3"/>
        <v>73.599999999999994</v>
      </c>
      <c r="E26" s="65">
        <v>7959</v>
      </c>
      <c r="F26" s="64">
        <f t="shared" si="5"/>
        <v>35.799999999999997</v>
      </c>
      <c r="G26" s="65">
        <v>0</v>
      </c>
      <c r="H26" s="64">
        <f t="shared" si="6"/>
        <v>0</v>
      </c>
      <c r="I26" s="68">
        <v>0</v>
      </c>
      <c r="J26" s="64" t="e">
        <f t="shared" si="6"/>
        <v>#DIV/0!</v>
      </c>
      <c r="K26" s="68">
        <v>0</v>
      </c>
      <c r="L26" s="64" t="e">
        <f t="shared" si="6"/>
        <v>#DIV/0!</v>
      </c>
    </row>
    <row r="27" spans="1:12" s="18" customFormat="1" ht="15" hidden="1" customHeight="1">
      <c r="A27" s="15" t="s">
        <v>75</v>
      </c>
      <c r="B27" s="68">
        <v>15504.2</v>
      </c>
      <c r="C27" s="68">
        <v>19285.099999999999</v>
      </c>
      <c r="D27" s="64">
        <f t="shared" si="3"/>
        <v>124.4</v>
      </c>
      <c r="E27" s="65">
        <v>21500</v>
      </c>
      <c r="F27" s="64">
        <f t="shared" si="5"/>
        <v>111.5</v>
      </c>
      <c r="G27" s="68">
        <v>22747</v>
      </c>
      <c r="H27" s="64">
        <f t="shared" si="6"/>
        <v>105.8</v>
      </c>
      <c r="I27" s="68">
        <v>24089</v>
      </c>
      <c r="J27" s="64">
        <f t="shared" si="6"/>
        <v>105.9</v>
      </c>
      <c r="K27" s="68">
        <v>25600</v>
      </c>
      <c r="L27" s="64">
        <f t="shared" si="6"/>
        <v>106.3</v>
      </c>
    </row>
    <row r="28" spans="1:12" s="18" customFormat="1" ht="15" hidden="1" customHeight="1">
      <c r="A28" s="15" t="s">
        <v>71</v>
      </c>
      <c r="B28" s="68">
        <v>40490.6</v>
      </c>
      <c r="C28" s="68">
        <v>41923.1</v>
      </c>
      <c r="D28" s="64">
        <f t="shared" si="3"/>
        <v>103.5</v>
      </c>
      <c r="E28" s="65">
        <v>40000</v>
      </c>
      <c r="F28" s="64">
        <f t="shared" si="5"/>
        <v>95.4</v>
      </c>
      <c r="G28" s="65">
        <v>42120</v>
      </c>
      <c r="H28" s="64">
        <f t="shared" si="6"/>
        <v>105.3</v>
      </c>
      <c r="I28" s="68">
        <v>44562</v>
      </c>
      <c r="J28" s="64">
        <f t="shared" si="6"/>
        <v>105.8</v>
      </c>
      <c r="K28" s="68">
        <v>47200</v>
      </c>
      <c r="L28" s="64">
        <f t="shared" si="6"/>
        <v>105.9</v>
      </c>
    </row>
    <row r="29" spans="1:12" s="18" customFormat="1" ht="15" hidden="1" customHeight="1">
      <c r="A29" s="15" t="s">
        <v>72</v>
      </c>
      <c r="B29" s="68">
        <v>22904.1</v>
      </c>
      <c r="C29" s="68">
        <v>24609.8</v>
      </c>
      <c r="D29" s="64">
        <f t="shared" si="3"/>
        <v>107.4</v>
      </c>
      <c r="E29" s="65">
        <v>25800</v>
      </c>
      <c r="F29" s="64">
        <f t="shared" si="5"/>
        <v>104.8</v>
      </c>
      <c r="G29" s="65">
        <v>27210</v>
      </c>
      <c r="H29" s="64">
        <f t="shared" si="6"/>
        <v>105.5</v>
      </c>
      <c r="I29" s="68">
        <v>28842</v>
      </c>
      <c r="J29" s="64">
        <f t="shared" si="6"/>
        <v>106</v>
      </c>
      <c r="K29" s="68">
        <v>30659</v>
      </c>
      <c r="L29" s="64">
        <f t="shared" si="6"/>
        <v>106.3</v>
      </c>
    </row>
    <row r="30" spans="1:12" s="18" customFormat="1" ht="15" hidden="1" customHeight="1">
      <c r="A30" s="15" t="s">
        <v>73</v>
      </c>
      <c r="B30" s="68">
        <v>22056.799999999999</v>
      </c>
      <c r="C30" s="68">
        <v>22787.5</v>
      </c>
      <c r="D30" s="64">
        <f t="shared" si="3"/>
        <v>103.3</v>
      </c>
      <c r="E30" s="65">
        <v>23850</v>
      </c>
      <c r="F30" s="64">
        <f t="shared" si="5"/>
        <v>104.7</v>
      </c>
      <c r="G30" s="65">
        <v>25123</v>
      </c>
      <c r="H30" s="64">
        <f t="shared" si="6"/>
        <v>105.3</v>
      </c>
      <c r="I30" s="68">
        <v>26605</v>
      </c>
      <c r="J30" s="64">
        <f t="shared" si="6"/>
        <v>105.9</v>
      </c>
      <c r="K30" s="68">
        <v>28254</v>
      </c>
      <c r="L30" s="64">
        <f t="shared" si="6"/>
        <v>106.2</v>
      </c>
    </row>
    <row r="31" spans="1:12" s="18" customFormat="1" ht="15.75" hidden="1" customHeight="1">
      <c r="A31" s="15" t="s">
        <v>74</v>
      </c>
      <c r="B31" s="65">
        <v>70697</v>
      </c>
      <c r="C31" s="65">
        <v>74495</v>
      </c>
      <c r="D31" s="64">
        <f t="shared" si="3"/>
        <v>105.4</v>
      </c>
      <c r="E31" s="65">
        <v>76953</v>
      </c>
      <c r="F31" s="64">
        <f t="shared" si="5"/>
        <v>103.3</v>
      </c>
      <c r="G31" s="65">
        <v>80416</v>
      </c>
      <c r="H31" s="64">
        <f t="shared" si="6"/>
        <v>104.5</v>
      </c>
      <c r="I31" s="68">
        <v>85240</v>
      </c>
      <c r="J31" s="64">
        <f t="shared" si="6"/>
        <v>106</v>
      </c>
      <c r="K31" s="68">
        <v>91037</v>
      </c>
      <c r="L31" s="64">
        <f t="shared" si="6"/>
        <v>106.8</v>
      </c>
    </row>
    <row r="32" spans="1:12" ht="0.75" hidden="1" customHeight="1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3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8"/>
      <c r="J32" s="28"/>
      <c r="K32" s="26">
        <f>SUM(K33:K34)</f>
        <v>0</v>
      </c>
      <c r="L32" s="28" t="e">
        <f t="shared" ref="L32:L34" si="7">ROUND(K32/G32*100,1)</f>
        <v>#DIV/0!</v>
      </c>
    </row>
    <row r="33" spans="1:12" s="18" customFormat="1" ht="6.75" hidden="1" customHeight="1">
      <c r="A33" s="15" t="s">
        <v>55</v>
      </c>
      <c r="B33" s="16"/>
      <c r="C33" s="16"/>
      <c r="D33" s="17" t="e">
        <f t="shared" si="3"/>
        <v>#DIV/0!</v>
      </c>
      <c r="E33" s="16"/>
      <c r="F33" s="17" t="e">
        <f t="shared" ref="F33:F34" si="8">ROUND(E33/C33*100,1)</f>
        <v>#DIV/0!</v>
      </c>
      <c r="G33" s="16"/>
      <c r="H33" s="17" t="e">
        <f t="shared" ref="H33:H34" si="9">ROUND(G33/E33*100,1)</f>
        <v>#DIV/0!</v>
      </c>
      <c r="I33" s="17"/>
      <c r="J33" s="17"/>
      <c r="K33" s="16"/>
      <c r="L33" s="17" t="e">
        <f t="shared" si="7"/>
        <v>#DIV/0!</v>
      </c>
    </row>
    <row r="34" spans="1:12" s="18" customFormat="1" ht="15" hidden="1" customHeight="1">
      <c r="A34" s="15" t="s">
        <v>55</v>
      </c>
      <c r="B34" s="16"/>
      <c r="C34" s="16"/>
      <c r="D34" s="17" t="e">
        <f t="shared" si="3"/>
        <v>#DIV/0!</v>
      </c>
      <c r="E34" s="16"/>
      <c r="F34" s="17" t="e">
        <f t="shared" si="8"/>
        <v>#DIV/0!</v>
      </c>
      <c r="G34" s="16"/>
      <c r="H34" s="17" t="e">
        <f t="shared" si="9"/>
        <v>#DIV/0!</v>
      </c>
      <c r="I34" s="17"/>
      <c r="J34" s="17"/>
      <c r="K34" s="16"/>
      <c r="L34" s="17" t="e">
        <f t="shared" si="7"/>
        <v>#DIV/0!</v>
      </c>
    </row>
    <row r="35" spans="1:12" ht="16.5" hidden="1" customHeight="1">
      <c r="A35" s="27" t="s">
        <v>1</v>
      </c>
      <c r="B35" s="29">
        <f>B37+B40+B43+B46+B49+B52+B55+B58+B61+B64+B67+B70+B73+B76+B79+B82+B85+B88+B91+B94+B97+B100+B103</f>
        <v>210731.3</v>
      </c>
      <c r="C35" s="88">
        <f>C37+C40+C43+C46+C49+C52+C55+C58+C61+C64+C67+C70+C73+C76+C79+C82+C85+C88+C91+C94+C97+C100+C103</f>
        <v>213519.5</v>
      </c>
      <c r="D35" s="28">
        <f t="shared" si="3"/>
        <v>101.3</v>
      </c>
      <c r="E35" s="88">
        <f>E37+E40+E43+E46+E49+E52+E55+E58+E61+E64+E67+E70+E73+E76+E79+E82+E85+E88+E91+E94+E97+E100+E103</f>
        <v>223577</v>
      </c>
      <c r="F35" s="28">
        <f>ROUND(E35/C35*100,1)</f>
        <v>104.7</v>
      </c>
      <c r="G35" s="88">
        <f>G37+G40+G43+G46+G49+G52+G55+G58+G61+G64+G67+G70+G73+G76+G79+G82+G85+G88+G91+G94+G97+G100+G103</f>
        <v>236166</v>
      </c>
      <c r="H35" s="28">
        <f>ROUND(G35/E35*100,1)</f>
        <v>105.6</v>
      </c>
      <c r="I35" s="88">
        <f>I37+I40+I43+I46+I49+I52+I55+I58+I61+I64+I67+I70+I73+I76+I79+I82+I85+I88+I91+I94+I97+I100+I103</f>
        <v>250872</v>
      </c>
      <c r="J35" s="28">
        <f>ROUND(I35/G35*100,1)</f>
        <v>106.2</v>
      </c>
      <c r="K35" s="88">
        <f>K37+K40+K43+K46+K49+K52+K55+K58+K61+K64+K67+K70+K73+K76+K79+K82+K85+K88+K91+K94+K97+K100+K103</f>
        <v>266861</v>
      </c>
      <c r="L35" s="28">
        <f>ROUND(K35/I35*100,1)</f>
        <v>106.4</v>
      </c>
    </row>
    <row r="36" spans="1:12" ht="15.7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8"/>
      <c r="J36" s="8"/>
      <c r="K36" s="12"/>
      <c r="L36" s="8"/>
    </row>
    <row r="37" spans="1:12" ht="24.75" hidden="1" customHeight="1">
      <c r="A37" s="22" t="s">
        <v>20</v>
      </c>
      <c r="B37" s="48">
        <f>SUM(B38:B39)</f>
        <v>134697.4</v>
      </c>
      <c r="C37" s="48">
        <f>SUM(C38:C39)</f>
        <v>135234</v>
      </c>
      <c r="D37" s="17">
        <f t="shared" ref="D37:D68" si="10">ROUND(C37/B37*100,1)</f>
        <v>100.4</v>
      </c>
      <c r="E37" s="48">
        <f>SUM(E38:E39)</f>
        <v>142677</v>
      </c>
      <c r="F37" s="17">
        <f>ROUND(E37/C37*100,1)</f>
        <v>105.5</v>
      </c>
      <c r="G37" s="48">
        <f>SUM(G38:G39)</f>
        <v>151666</v>
      </c>
      <c r="H37" s="17">
        <f>ROUND(G37/E37*100,1)</f>
        <v>106.3</v>
      </c>
      <c r="I37" s="48">
        <f>SUM(I38:I39)</f>
        <v>161372</v>
      </c>
      <c r="J37" s="17">
        <f>ROUND(I37/G37*100,1)</f>
        <v>106.4</v>
      </c>
      <c r="K37" s="48">
        <f>SUM(K38:K39)</f>
        <v>171861</v>
      </c>
      <c r="L37" s="17">
        <f>ROUND(K37/I37*100,1)</f>
        <v>106.5</v>
      </c>
    </row>
    <row r="38" spans="1:12" s="18" customFormat="1" ht="21.75" hidden="1" customHeight="1">
      <c r="A38" s="15" t="s">
        <v>76</v>
      </c>
      <c r="B38" s="65">
        <v>134697.4</v>
      </c>
      <c r="C38" s="65">
        <v>135234</v>
      </c>
      <c r="D38" s="64">
        <f t="shared" si="10"/>
        <v>100.4</v>
      </c>
      <c r="E38" s="65">
        <v>142677</v>
      </c>
      <c r="F38" s="64">
        <f t="shared" ref="F38:F39" si="11">ROUND(E38/C38*100,1)</f>
        <v>105.5</v>
      </c>
      <c r="G38" s="65">
        <v>151666</v>
      </c>
      <c r="H38" s="64">
        <f t="shared" ref="H38:L42" si="12">ROUND(G38/E38*100,1)</f>
        <v>106.3</v>
      </c>
      <c r="I38" s="65">
        <v>161372</v>
      </c>
      <c r="J38" s="64">
        <f t="shared" si="12"/>
        <v>106.4</v>
      </c>
      <c r="K38" s="65">
        <v>171861</v>
      </c>
      <c r="L38" s="64">
        <f t="shared" si="12"/>
        <v>106.5</v>
      </c>
    </row>
    <row r="39" spans="1:12" s="18" customFormat="1" ht="0.75" hidden="1" customHeight="1">
      <c r="A39" s="15"/>
      <c r="B39" s="65"/>
      <c r="C39" s="65"/>
      <c r="D39" s="64" t="e">
        <f t="shared" si="10"/>
        <v>#DIV/0!</v>
      </c>
      <c r="E39" s="65"/>
      <c r="F39" s="64" t="e">
        <f t="shared" si="11"/>
        <v>#DIV/0!</v>
      </c>
      <c r="G39" s="65"/>
      <c r="H39" s="64" t="e">
        <f t="shared" si="12"/>
        <v>#DIV/0!</v>
      </c>
      <c r="I39" s="65"/>
      <c r="J39" s="64" t="e">
        <f t="shared" si="12"/>
        <v>#DIV/0!</v>
      </c>
      <c r="K39" s="65"/>
      <c r="L39" s="64" t="e">
        <f t="shared" ref="L39:L68" si="13">ROUND(K39/G39*100,1)</f>
        <v>#DIV/0!</v>
      </c>
    </row>
    <row r="40" spans="1:12" ht="14.25" hidden="1" customHeight="1">
      <c r="A40" s="22" t="s">
        <v>21</v>
      </c>
      <c r="B40" s="94">
        <f>SUM(B41:B42)</f>
        <v>76033.899999999994</v>
      </c>
      <c r="C40" s="94">
        <f>SUM(C41:C42)</f>
        <v>78285.5</v>
      </c>
      <c r="D40" s="64">
        <f t="shared" si="10"/>
        <v>103</v>
      </c>
      <c r="E40" s="94">
        <f>SUM(E41:E42)</f>
        <v>80900</v>
      </c>
      <c r="F40" s="64">
        <f>ROUND(E40/C40*100,1)</f>
        <v>103.3</v>
      </c>
      <c r="G40" s="94">
        <f>SUM(G41:G42)</f>
        <v>84500</v>
      </c>
      <c r="H40" s="64">
        <f>ROUND(G40/E40*100,1)</f>
        <v>104.4</v>
      </c>
      <c r="I40" s="94">
        <f>SUM(I41:I42)</f>
        <v>89500</v>
      </c>
      <c r="J40" s="64">
        <f>ROUND(I40/G40*100,1)</f>
        <v>105.9</v>
      </c>
      <c r="K40" s="94">
        <f>SUM(K41:K42)</f>
        <v>95000</v>
      </c>
      <c r="L40" s="64">
        <f t="shared" si="12"/>
        <v>106.1</v>
      </c>
    </row>
    <row r="41" spans="1:12" s="18" customFormat="1" ht="1.5" hidden="1" customHeight="1">
      <c r="A41" s="15" t="s">
        <v>55</v>
      </c>
      <c r="B41" s="16"/>
      <c r="C41" s="16"/>
      <c r="D41" s="17" t="e">
        <f t="shared" si="10"/>
        <v>#DIV/0!</v>
      </c>
      <c r="E41" s="16"/>
      <c r="F41" s="17" t="e">
        <f t="shared" ref="F41:F42" si="14">ROUND(E41/C41*100,1)</f>
        <v>#DIV/0!</v>
      </c>
      <c r="G41" s="16"/>
      <c r="H41" s="17" t="e">
        <f t="shared" ref="H41:J42" si="15">ROUND(G41/E41*100,1)</f>
        <v>#DIV/0!</v>
      </c>
      <c r="I41" s="16"/>
      <c r="J41" s="17"/>
      <c r="K41" s="16"/>
      <c r="L41" s="17" t="e">
        <f t="shared" si="13"/>
        <v>#DIV/0!</v>
      </c>
    </row>
    <row r="42" spans="1:12" s="18" customFormat="1" ht="18.75" hidden="1" customHeight="1">
      <c r="A42" s="15" t="s">
        <v>77</v>
      </c>
      <c r="B42" s="65">
        <v>76033.899999999994</v>
      </c>
      <c r="C42" s="65">
        <v>78285.5</v>
      </c>
      <c r="D42" s="17">
        <f t="shared" si="10"/>
        <v>103</v>
      </c>
      <c r="E42" s="65">
        <v>80900</v>
      </c>
      <c r="F42" s="17">
        <f t="shared" si="14"/>
        <v>103.3</v>
      </c>
      <c r="G42" s="65">
        <v>84500</v>
      </c>
      <c r="H42" s="17">
        <f t="shared" si="15"/>
        <v>104.4</v>
      </c>
      <c r="I42" s="65">
        <v>89500</v>
      </c>
      <c r="J42" s="17">
        <f t="shared" si="15"/>
        <v>105.9</v>
      </c>
      <c r="K42" s="65">
        <v>95000</v>
      </c>
      <c r="L42" s="17">
        <f t="shared" si="12"/>
        <v>106.1</v>
      </c>
    </row>
    <row r="43" spans="1:12" ht="27" hidden="1" customHeight="1">
      <c r="A43" s="22"/>
      <c r="B43" s="48"/>
      <c r="C43" s="48"/>
      <c r="D43" s="17"/>
      <c r="E43" s="48"/>
      <c r="F43" s="17"/>
      <c r="G43" s="48"/>
      <c r="H43" s="17"/>
      <c r="I43" s="64"/>
      <c r="J43" s="17"/>
      <c r="K43" s="64"/>
      <c r="L43" s="17"/>
    </row>
    <row r="44" spans="1:12" s="18" customFormat="1" ht="27.75" hidden="1" customHeight="1">
      <c r="A44" s="15"/>
      <c r="B44" s="16"/>
      <c r="C44" s="16"/>
      <c r="D44" s="17"/>
      <c r="E44" s="16"/>
      <c r="F44" s="17"/>
      <c r="G44" s="16"/>
      <c r="H44" s="17"/>
      <c r="I44" s="16"/>
      <c r="J44" s="17"/>
      <c r="K44" s="16"/>
      <c r="L44" s="17"/>
    </row>
    <row r="45" spans="1:12" s="18" customFormat="1" ht="15" hidden="1" customHeight="1">
      <c r="A45" s="15" t="s">
        <v>55</v>
      </c>
      <c r="B45" s="16"/>
      <c r="C45" s="16"/>
      <c r="D45" s="17" t="e">
        <f t="shared" si="10"/>
        <v>#DIV/0!</v>
      </c>
      <c r="E45" s="16"/>
      <c r="F45" s="17" t="e">
        <f t="shared" ref="F45" si="16">ROUND(E45/C45*100,1)</f>
        <v>#DIV/0!</v>
      </c>
      <c r="G45" s="16"/>
      <c r="H45" s="17" t="e">
        <f t="shared" ref="H45" si="17">ROUND(G45/E45*100,1)</f>
        <v>#DIV/0!</v>
      </c>
      <c r="I45" s="16"/>
      <c r="J45" s="17"/>
      <c r="K45" s="16"/>
      <c r="L45" s="17" t="e">
        <f t="shared" si="13"/>
        <v>#DIV/0!</v>
      </c>
    </row>
    <row r="46" spans="1:12" ht="15.75" hidden="1" customHeight="1">
      <c r="A46" s="22" t="s">
        <v>23</v>
      </c>
      <c r="B46" s="16"/>
      <c r="C46" s="25">
        <f t="shared" ref="C46:K46" si="18">SUM(C47:C48)</f>
        <v>0</v>
      </c>
      <c r="D46" s="24" t="e">
        <f t="shared" si="10"/>
        <v>#DIV/0!</v>
      </c>
      <c r="E46" s="25">
        <f t="shared" si="18"/>
        <v>0</v>
      </c>
      <c r="F46" s="24" t="e">
        <f t="shared" ref="F46:F103" si="19">ROUND(E46/C46*100,1)</f>
        <v>#DIV/0!</v>
      </c>
      <c r="G46" s="25">
        <f t="shared" si="18"/>
        <v>0</v>
      </c>
      <c r="H46" s="24" t="e">
        <f t="shared" ref="H46:H103" si="20">ROUND(G46/E46*100,1)</f>
        <v>#DIV/0!</v>
      </c>
      <c r="I46" s="24"/>
      <c r="J46" s="24"/>
      <c r="K46" s="25">
        <f t="shared" si="18"/>
        <v>0</v>
      </c>
      <c r="L46" s="24" t="e">
        <f t="shared" si="13"/>
        <v>#DIV/0!</v>
      </c>
    </row>
    <row r="47" spans="1:12" s="18" customFormat="1" ht="15" hidden="1" customHeight="1">
      <c r="A47" s="15" t="s">
        <v>55</v>
      </c>
      <c r="B47" s="16"/>
      <c r="C47" s="16"/>
      <c r="D47" s="17" t="e">
        <f t="shared" si="10"/>
        <v>#DIV/0!</v>
      </c>
      <c r="E47" s="16"/>
      <c r="F47" s="17" t="e">
        <f t="shared" si="19"/>
        <v>#DIV/0!</v>
      </c>
      <c r="G47" s="16"/>
      <c r="H47" s="17" t="e">
        <f t="shared" si="20"/>
        <v>#DIV/0!</v>
      </c>
      <c r="I47" s="17"/>
      <c r="J47" s="17"/>
      <c r="K47" s="16"/>
      <c r="L47" s="17" t="e">
        <f t="shared" si="13"/>
        <v>#DIV/0!</v>
      </c>
    </row>
    <row r="48" spans="1:12" s="18" customFormat="1" ht="15" hidden="1" customHeight="1">
      <c r="A48" s="15" t="s">
        <v>55</v>
      </c>
      <c r="B48" s="16"/>
      <c r="C48" s="16"/>
      <c r="D48" s="17" t="e">
        <f t="shared" si="10"/>
        <v>#DIV/0!</v>
      </c>
      <c r="E48" s="16"/>
      <c r="F48" s="17" t="e">
        <f t="shared" si="19"/>
        <v>#DIV/0!</v>
      </c>
      <c r="G48" s="16"/>
      <c r="H48" s="17" t="e">
        <f t="shared" si="20"/>
        <v>#DIV/0!</v>
      </c>
      <c r="I48" s="17"/>
      <c r="J48" s="17"/>
      <c r="K48" s="16"/>
      <c r="L48" s="17" t="e">
        <f t="shared" si="13"/>
        <v>#DIV/0!</v>
      </c>
    </row>
    <row r="49" spans="1:12" ht="15.75" hidden="1" customHeight="1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0"/>
        <v>#DIV/0!</v>
      </c>
      <c r="E49" s="23">
        <f>SUM(E50:E51)</f>
        <v>0</v>
      </c>
      <c r="F49" s="24" t="e">
        <f t="shared" si="19"/>
        <v>#DIV/0!</v>
      </c>
      <c r="G49" s="23">
        <f>SUM(G50:G51)</f>
        <v>0</v>
      </c>
      <c r="H49" s="24" t="e">
        <f t="shared" si="20"/>
        <v>#DIV/0!</v>
      </c>
      <c r="I49" s="24"/>
      <c r="J49" s="24"/>
      <c r="K49" s="23">
        <f>SUM(K50:K51)</f>
        <v>0</v>
      </c>
      <c r="L49" s="24" t="e">
        <f t="shared" si="13"/>
        <v>#DIV/0!</v>
      </c>
    </row>
    <row r="50" spans="1:12" s="18" customFormat="1" ht="15" hidden="1" customHeight="1">
      <c r="A50" s="15" t="s">
        <v>55</v>
      </c>
      <c r="B50" s="16"/>
      <c r="C50" s="16"/>
      <c r="D50" s="17" t="e">
        <f t="shared" si="10"/>
        <v>#DIV/0!</v>
      </c>
      <c r="E50" s="16"/>
      <c r="F50" s="17" t="e">
        <f t="shared" si="19"/>
        <v>#DIV/0!</v>
      </c>
      <c r="G50" s="16"/>
      <c r="H50" s="17" t="e">
        <f t="shared" si="20"/>
        <v>#DIV/0!</v>
      </c>
      <c r="I50" s="17"/>
      <c r="J50" s="17"/>
      <c r="K50" s="16"/>
      <c r="L50" s="17" t="e">
        <f t="shared" si="13"/>
        <v>#DIV/0!</v>
      </c>
    </row>
    <row r="51" spans="1:12" s="18" customFormat="1" ht="15" hidden="1" customHeight="1">
      <c r="A51" s="15" t="s">
        <v>55</v>
      </c>
      <c r="B51" s="16"/>
      <c r="C51" s="16"/>
      <c r="D51" s="17" t="e">
        <f t="shared" si="10"/>
        <v>#DIV/0!</v>
      </c>
      <c r="E51" s="16"/>
      <c r="F51" s="17" t="e">
        <f t="shared" si="19"/>
        <v>#DIV/0!</v>
      </c>
      <c r="G51" s="16"/>
      <c r="H51" s="17" t="e">
        <f t="shared" si="20"/>
        <v>#DIV/0!</v>
      </c>
      <c r="I51" s="17"/>
      <c r="J51" s="17"/>
      <c r="K51" s="16"/>
      <c r="L51" s="17" t="e">
        <f t="shared" si="13"/>
        <v>#DIV/0!</v>
      </c>
    </row>
    <row r="52" spans="1:12" ht="54" hidden="1" customHeight="1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0"/>
        <v>#DIV/0!</v>
      </c>
      <c r="E52" s="23">
        <f>SUM(E53:E54)</f>
        <v>0</v>
      </c>
      <c r="F52" s="24" t="e">
        <f t="shared" ref="F52" si="21">ROUND(E52/C52*100,1)</f>
        <v>#DIV/0!</v>
      </c>
      <c r="G52" s="23">
        <f>SUM(G53:G54)</f>
        <v>0</v>
      </c>
      <c r="H52" s="24" t="e">
        <f t="shared" ref="H52" si="22">ROUND(G52/E52*100,1)</f>
        <v>#DIV/0!</v>
      </c>
      <c r="I52" s="24"/>
      <c r="J52" s="24"/>
      <c r="K52" s="23">
        <f>SUM(K53:K54)</f>
        <v>0</v>
      </c>
      <c r="L52" s="24" t="e">
        <f t="shared" si="13"/>
        <v>#DIV/0!</v>
      </c>
    </row>
    <row r="53" spans="1:12" s="18" customFormat="1" ht="15" hidden="1" customHeight="1">
      <c r="A53" s="15" t="s">
        <v>55</v>
      </c>
      <c r="B53" s="16"/>
      <c r="C53" s="16"/>
      <c r="D53" s="17" t="e">
        <f t="shared" si="10"/>
        <v>#DIV/0!</v>
      </c>
      <c r="E53" s="16"/>
      <c r="F53" s="17" t="e">
        <f t="shared" si="19"/>
        <v>#DIV/0!</v>
      </c>
      <c r="G53" s="16"/>
      <c r="H53" s="17" t="e">
        <f t="shared" si="20"/>
        <v>#DIV/0!</v>
      </c>
      <c r="I53" s="17"/>
      <c r="J53" s="17"/>
      <c r="K53" s="16"/>
      <c r="L53" s="17" t="e">
        <f t="shared" si="13"/>
        <v>#DIV/0!</v>
      </c>
    </row>
    <row r="54" spans="1:12" s="18" customFormat="1" ht="15" hidden="1" customHeight="1">
      <c r="A54" s="15" t="s">
        <v>55</v>
      </c>
      <c r="B54" s="16"/>
      <c r="C54" s="16"/>
      <c r="D54" s="17" t="e">
        <f t="shared" si="10"/>
        <v>#DIV/0!</v>
      </c>
      <c r="E54" s="16"/>
      <c r="F54" s="17" t="e">
        <f t="shared" si="19"/>
        <v>#DIV/0!</v>
      </c>
      <c r="G54" s="16"/>
      <c r="H54" s="17" t="e">
        <f t="shared" si="20"/>
        <v>#DIV/0!</v>
      </c>
      <c r="I54" s="17"/>
      <c r="J54" s="17"/>
      <c r="K54" s="16"/>
      <c r="L54" s="17" t="e">
        <f t="shared" si="13"/>
        <v>#DIV/0!</v>
      </c>
    </row>
    <row r="55" spans="1:12" ht="16.5" hidden="1" customHeight="1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0"/>
        <v>#DIV/0!</v>
      </c>
      <c r="E55" s="23">
        <f>SUM(E56:E57)</f>
        <v>0</v>
      </c>
      <c r="F55" s="24" t="e">
        <f t="shared" si="19"/>
        <v>#DIV/0!</v>
      </c>
      <c r="G55" s="23">
        <f>SUM(G56:G57)</f>
        <v>0</v>
      </c>
      <c r="H55" s="24" t="e">
        <f t="shared" si="20"/>
        <v>#DIV/0!</v>
      </c>
      <c r="I55" s="24"/>
      <c r="J55" s="24"/>
      <c r="K55" s="23">
        <f>SUM(K56:K57)</f>
        <v>0</v>
      </c>
      <c r="L55" s="24" t="e">
        <f t="shared" si="13"/>
        <v>#DIV/0!</v>
      </c>
    </row>
    <row r="56" spans="1:12" s="18" customFormat="1" ht="15" hidden="1" customHeight="1">
      <c r="A56" s="15" t="s">
        <v>55</v>
      </c>
      <c r="B56" s="16"/>
      <c r="C56" s="16"/>
      <c r="D56" s="17" t="e">
        <f t="shared" si="10"/>
        <v>#DIV/0!</v>
      </c>
      <c r="E56" s="16"/>
      <c r="F56" s="17" t="e">
        <f t="shared" si="19"/>
        <v>#DIV/0!</v>
      </c>
      <c r="G56" s="16"/>
      <c r="H56" s="17" t="e">
        <f t="shared" si="20"/>
        <v>#DIV/0!</v>
      </c>
      <c r="I56" s="17"/>
      <c r="J56" s="17"/>
      <c r="K56" s="16"/>
      <c r="L56" s="17" t="e">
        <f t="shared" si="13"/>
        <v>#DIV/0!</v>
      </c>
    </row>
    <row r="57" spans="1:12" s="18" customFormat="1" ht="15" hidden="1" customHeight="1">
      <c r="A57" s="15" t="s">
        <v>55</v>
      </c>
      <c r="B57" s="16"/>
      <c r="C57" s="16"/>
      <c r="D57" s="17" t="e">
        <f t="shared" si="10"/>
        <v>#DIV/0!</v>
      </c>
      <c r="E57" s="16"/>
      <c r="F57" s="17" t="e">
        <f t="shared" si="19"/>
        <v>#DIV/0!</v>
      </c>
      <c r="G57" s="16"/>
      <c r="H57" s="17" t="e">
        <f t="shared" si="20"/>
        <v>#DIV/0!</v>
      </c>
      <c r="I57" s="17"/>
      <c r="J57" s="17"/>
      <c r="K57" s="16"/>
      <c r="L57" s="17" t="e">
        <f t="shared" si="13"/>
        <v>#DIV/0!</v>
      </c>
    </row>
    <row r="58" spans="1:12" ht="24.95" hidden="1" customHeight="1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0"/>
        <v>#DIV/0!</v>
      </c>
      <c r="E58" s="23">
        <f>SUM(E59:E60)</f>
        <v>0</v>
      </c>
      <c r="F58" s="24" t="e">
        <f t="shared" ref="F58" si="23">ROUND(E58/C58*100,1)</f>
        <v>#DIV/0!</v>
      </c>
      <c r="G58" s="23">
        <f>SUM(G59:G60)</f>
        <v>0</v>
      </c>
      <c r="H58" s="24" t="e">
        <f t="shared" ref="H58" si="24">ROUND(G58/E58*100,1)</f>
        <v>#DIV/0!</v>
      </c>
      <c r="I58" s="24"/>
      <c r="J58" s="24"/>
      <c r="K58" s="23">
        <f>SUM(K59:K60)</f>
        <v>0</v>
      </c>
      <c r="L58" s="24" t="e">
        <f t="shared" si="13"/>
        <v>#DIV/0!</v>
      </c>
    </row>
    <row r="59" spans="1:12" s="18" customFormat="1" ht="15" hidden="1" customHeight="1">
      <c r="A59" s="15" t="s">
        <v>55</v>
      </c>
      <c r="B59" s="16"/>
      <c r="C59" s="16"/>
      <c r="D59" s="17" t="e">
        <f t="shared" si="10"/>
        <v>#DIV/0!</v>
      </c>
      <c r="E59" s="16"/>
      <c r="F59" s="17" t="e">
        <f t="shared" si="19"/>
        <v>#DIV/0!</v>
      </c>
      <c r="G59" s="16"/>
      <c r="H59" s="17" t="e">
        <f t="shared" si="20"/>
        <v>#DIV/0!</v>
      </c>
      <c r="I59" s="17"/>
      <c r="J59" s="17"/>
      <c r="K59" s="16"/>
      <c r="L59" s="17" t="e">
        <f t="shared" si="13"/>
        <v>#DIV/0!</v>
      </c>
    </row>
    <row r="60" spans="1:12" s="18" customFormat="1" ht="15" hidden="1" customHeight="1">
      <c r="A60" s="15" t="s">
        <v>55</v>
      </c>
      <c r="B60" s="16"/>
      <c r="C60" s="16"/>
      <c r="D60" s="17" t="e">
        <f t="shared" si="10"/>
        <v>#DIV/0!</v>
      </c>
      <c r="E60" s="16"/>
      <c r="F60" s="17" t="e">
        <f t="shared" si="19"/>
        <v>#DIV/0!</v>
      </c>
      <c r="G60" s="16"/>
      <c r="H60" s="17" t="e">
        <f t="shared" si="20"/>
        <v>#DIV/0!</v>
      </c>
      <c r="I60" s="17"/>
      <c r="J60" s="17"/>
      <c r="K60" s="16"/>
      <c r="L60" s="17" t="e">
        <f t="shared" si="13"/>
        <v>#DIV/0!</v>
      </c>
    </row>
    <row r="61" spans="1:12" ht="19.5" hidden="1" customHeight="1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0"/>
        <v>#DIV/0!</v>
      </c>
      <c r="E61" s="23">
        <f>SUM(E62:E63)</f>
        <v>0</v>
      </c>
      <c r="F61" s="24" t="e">
        <f t="shared" si="19"/>
        <v>#DIV/0!</v>
      </c>
      <c r="G61" s="23">
        <f>SUM(G62:G63)</f>
        <v>0</v>
      </c>
      <c r="H61" s="24" t="e">
        <f t="shared" si="20"/>
        <v>#DIV/0!</v>
      </c>
      <c r="I61" s="24"/>
      <c r="J61" s="24"/>
      <c r="K61" s="23">
        <f>SUM(K62:K63)</f>
        <v>0</v>
      </c>
      <c r="L61" s="24" t="e">
        <f t="shared" si="13"/>
        <v>#DIV/0!</v>
      </c>
    </row>
    <row r="62" spans="1:12" s="18" customFormat="1" ht="15" hidden="1" customHeight="1">
      <c r="A62" s="15" t="s">
        <v>55</v>
      </c>
      <c r="B62" s="16"/>
      <c r="C62" s="16"/>
      <c r="D62" s="17" t="e">
        <f t="shared" si="10"/>
        <v>#DIV/0!</v>
      </c>
      <c r="E62" s="16"/>
      <c r="F62" s="17" t="e">
        <f t="shared" si="19"/>
        <v>#DIV/0!</v>
      </c>
      <c r="G62" s="16"/>
      <c r="H62" s="17" t="e">
        <f t="shared" si="20"/>
        <v>#DIV/0!</v>
      </c>
      <c r="I62" s="17"/>
      <c r="J62" s="17"/>
      <c r="K62" s="16"/>
      <c r="L62" s="17" t="e">
        <f t="shared" si="13"/>
        <v>#DIV/0!</v>
      </c>
    </row>
    <row r="63" spans="1:12" s="18" customFormat="1" ht="15" hidden="1" customHeight="1">
      <c r="A63" s="15" t="s">
        <v>55</v>
      </c>
      <c r="B63" s="16"/>
      <c r="C63" s="16"/>
      <c r="D63" s="17" t="e">
        <f t="shared" si="10"/>
        <v>#DIV/0!</v>
      </c>
      <c r="E63" s="16"/>
      <c r="F63" s="17" t="e">
        <f t="shared" si="19"/>
        <v>#DIV/0!</v>
      </c>
      <c r="G63" s="16"/>
      <c r="H63" s="17" t="e">
        <f t="shared" si="20"/>
        <v>#DIV/0!</v>
      </c>
      <c r="I63" s="17"/>
      <c r="J63" s="17"/>
      <c r="K63" s="16"/>
      <c r="L63" s="17" t="e">
        <f t="shared" si="13"/>
        <v>#DIV/0!</v>
      </c>
    </row>
    <row r="64" spans="1:12" ht="24.95" hidden="1" customHeight="1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0"/>
        <v>#DIV/0!</v>
      </c>
      <c r="E64" s="23">
        <f>SUM(E65:E66)</f>
        <v>0</v>
      </c>
      <c r="F64" s="24" t="e">
        <f t="shared" ref="F64" si="25">ROUND(E64/C64*100,1)</f>
        <v>#DIV/0!</v>
      </c>
      <c r="G64" s="23">
        <f>SUM(G65:G66)</f>
        <v>0</v>
      </c>
      <c r="H64" s="24" t="e">
        <f t="shared" ref="H64" si="26">ROUND(G64/E64*100,1)</f>
        <v>#DIV/0!</v>
      </c>
      <c r="I64" s="24"/>
      <c r="J64" s="24"/>
      <c r="K64" s="23">
        <f>SUM(K65:K66)</f>
        <v>0</v>
      </c>
      <c r="L64" s="24" t="e">
        <f t="shared" si="13"/>
        <v>#DIV/0!</v>
      </c>
    </row>
    <row r="65" spans="1:12" s="18" customFormat="1" ht="15" hidden="1" customHeight="1">
      <c r="A65" s="15" t="s">
        <v>55</v>
      </c>
      <c r="B65" s="16"/>
      <c r="C65" s="16"/>
      <c r="D65" s="17" t="e">
        <f t="shared" si="10"/>
        <v>#DIV/0!</v>
      </c>
      <c r="E65" s="16"/>
      <c r="F65" s="17" t="e">
        <f t="shared" si="19"/>
        <v>#DIV/0!</v>
      </c>
      <c r="G65" s="16"/>
      <c r="H65" s="17" t="e">
        <f t="shared" si="20"/>
        <v>#DIV/0!</v>
      </c>
      <c r="I65" s="17"/>
      <c r="J65" s="17"/>
      <c r="K65" s="16"/>
      <c r="L65" s="17" t="e">
        <f t="shared" si="13"/>
        <v>#DIV/0!</v>
      </c>
    </row>
    <row r="66" spans="1:12" s="18" customFormat="1" ht="15" hidden="1" customHeight="1">
      <c r="A66" s="15" t="s">
        <v>55</v>
      </c>
      <c r="B66" s="16"/>
      <c r="C66" s="16"/>
      <c r="D66" s="17" t="e">
        <f t="shared" si="10"/>
        <v>#DIV/0!</v>
      </c>
      <c r="E66" s="16"/>
      <c r="F66" s="17" t="e">
        <f t="shared" si="19"/>
        <v>#DIV/0!</v>
      </c>
      <c r="G66" s="16"/>
      <c r="H66" s="17" t="e">
        <f t="shared" si="20"/>
        <v>#DIV/0!</v>
      </c>
      <c r="I66" s="17"/>
      <c r="J66" s="17"/>
      <c r="K66" s="16"/>
      <c r="L66" s="17" t="e">
        <f t="shared" si="13"/>
        <v>#DIV/0!</v>
      </c>
    </row>
    <row r="67" spans="1:12" ht="24.95" hidden="1" customHeight="1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0"/>
        <v>#DIV/0!</v>
      </c>
      <c r="E67" s="23">
        <f>SUM(E68:E69)</f>
        <v>0</v>
      </c>
      <c r="F67" s="24" t="e">
        <f t="shared" si="19"/>
        <v>#DIV/0!</v>
      </c>
      <c r="G67" s="23">
        <f>SUM(G68:G69)</f>
        <v>0</v>
      </c>
      <c r="H67" s="24" t="e">
        <f t="shared" si="20"/>
        <v>#DIV/0!</v>
      </c>
      <c r="I67" s="24"/>
      <c r="J67" s="24"/>
      <c r="K67" s="23">
        <f>SUM(K68:K69)</f>
        <v>0</v>
      </c>
      <c r="L67" s="24" t="e">
        <f t="shared" si="13"/>
        <v>#DIV/0!</v>
      </c>
    </row>
    <row r="68" spans="1:12" s="18" customFormat="1" ht="15" hidden="1" customHeight="1">
      <c r="A68" s="15" t="s">
        <v>55</v>
      </c>
      <c r="B68" s="16"/>
      <c r="C68" s="16"/>
      <c r="D68" s="17" t="e">
        <f t="shared" si="10"/>
        <v>#DIV/0!</v>
      </c>
      <c r="E68" s="16"/>
      <c r="F68" s="17" t="e">
        <f t="shared" si="19"/>
        <v>#DIV/0!</v>
      </c>
      <c r="G68" s="16"/>
      <c r="H68" s="17" t="e">
        <f t="shared" si="20"/>
        <v>#DIV/0!</v>
      </c>
      <c r="I68" s="17"/>
      <c r="J68" s="17"/>
      <c r="K68" s="16"/>
      <c r="L68" s="17" t="e">
        <f t="shared" si="13"/>
        <v>#DIV/0!</v>
      </c>
    </row>
    <row r="69" spans="1:12" s="18" customFormat="1" ht="15" hidden="1" customHeight="1">
      <c r="A69" s="15" t="s">
        <v>55</v>
      </c>
      <c r="B69" s="16"/>
      <c r="C69" s="16"/>
      <c r="D69" s="17" t="e">
        <f t="shared" ref="D69:D100" si="27">ROUND(C69/B69*100,1)</f>
        <v>#DIV/0!</v>
      </c>
      <c r="E69" s="16"/>
      <c r="F69" s="17" t="e">
        <f t="shared" si="19"/>
        <v>#DIV/0!</v>
      </c>
      <c r="G69" s="16"/>
      <c r="H69" s="17" t="e">
        <f t="shared" si="20"/>
        <v>#DIV/0!</v>
      </c>
      <c r="I69" s="17"/>
      <c r="J69" s="17"/>
      <c r="K69" s="16"/>
      <c r="L69" s="17" t="e">
        <f t="shared" ref="L69:L100" si="28">ROUND(K69/G69*100,1)</f>
        <v>#DIV/0!</v>
      </c>
    </row>
    <row r="70" spans="1:12" ht="24.75" hidden="1" customHeight="1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7"/>
        <v>#DIV/0!</v>
      </c>
      <c r="E70" s="23">
        <f>SUM(E71:E72)</f>
        <v>0</v>
      </c>
      <c r="F70" s="24" t="e">
        <f t="shared" ref="F70" si="29">ROUND(E70/C70*100,1)</f>
        <v>#DIV/0!</v>
      </c>
      <c r="G70" s="23">
        <f>SUM(G71:G72)</f>
        <v>0</v>
      </c>
      <c r="H70" s="24" t="e">
        <f t="shared" ref="H70" si="30">ROUND(G70/E70*100,1)</f>
        <v>#DIV/0!</v>
      </c>
      <c r="I70" s="24"/>
      <c r="J70" s="24"/>
      <c r="K70" s="23">
        <f>SUM(K71:K72)</f>
        <v>0</v>
      </c>
      <c r="L70" s="24" t="e">
        <f t="shared" si="28"/>
        <v>#DIV/0!</v>
      </c>
    </row>
    <row r="71" spans="1:12" s="18" customFormat="1" ht="15" hidden="1" customHeight="1">
      <c r="A71" s="15" t="s">
        <v>55</v>
      </c>
      <c r="B71" s="16"/>
      <c r="C71" s="16"/>
      <c r="D71" s="17" t="e">
        <f t="shared" si="27"/>
        <v>#DIV/0!</v>
      </c>
      <c r="E71" s="16"/>
      <c r="F71" s="17" t="e">
        <f t="shared" si="19"/>
        <v>#DIV/0!</v>
      </c>
      <c r="G71" s="16"/>
      <c r="H71" s="17" t="e">
        <f t="shared" si="20"/>
        <v>#DIV/0!</v>
      </c>
      <c r="I71" s="17"/>
      <c r="J71" s="17"/>
      <c r="K71" s="16"/>
      <c r="L71" s="17" t="e">
        <f t="shared" si="28"/>
        <v>#DIV/0!</v>
      </c>
    </row>
    <row r="72" spans="1:12" s="18" customFormat="1" ht="15" hidden="1" customHeight="1">
      <c r="A72" s="15" t="s">
        <v>55</v>
      </c>
      <c r="B72" s="16"/>
      <c r="C72" s="16"/>
      <c r="D72" s="17" t="e">
        <f t="shared" si="27"/>
        <v>#DIV/0!</v>
      </c>
      <c r="E72" s="16"/>
      <c r="F72" s="17" t="e">
        <f t="shared" si="19"/>
        <v>#DIV/0!</v>
      </c>
      <c r="G72" s="16"/>
      <c r="H72" s="17" t="e">
        <f t="shared" si="20"/>
        <v>#DIV/0!</v>
      </c>
      <c r="I72" s="17"/>
      <c r="J72" s="17"/>
      <c r="K72" s="16"/>
      <c r="L72" s="17" t="e">
        <f t="shared" si="28"/>
        <v>#DIV/0!</v>
      </c>
    </row>
    <row r="73" spans="1:12" ht="24.75" hidden="1" customHeight="1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7"/>
        <v>#DIV/0!</v>
      </c>
      <c r="E73" s="23">
        <f>SUM(E74:E75)</f>
        <v>0</v>
      </c>
      <c r="F73" s="24" t="e">
        <f t="shared" si="19"/>
        <v>#DIV/0!</v>
      </c>
      <c r="G73" s="23">
        <f>SUM(G74:G75)</f>
        <v>0</v>
      </c>
      <c r="H73" s="24" t="e">
        <f t="shared" si="20"/>
        <v>#DIV/0!</v>
      </c>
      <c r="I73" s="24"/>
      <c r="J73" s="24"/>
      <c r="K73" s="23">
        <f>SUM(K74:K75)</f>
        <v>0</v>
      </c>
      <c r="L73" s="24" t="e">
        <f t="shared" si="28"/>
        <v>#DIV/0!</v>
      </c>
    </row>
    <row r="74" spans="1:12" s="18" customFormat="1" ht="15" hidden="1" customHeight="1">
      <c r="A74" s="15" t="s">
        <v>55</v>
      </c>
      <c r="B74" s="16"/>
      <c r="C74" s="16"/>
      <c r="D74" s="17" t="e">
        <f t="shared" si="27"/>
        <v>#DIV/0!</v>
      </c>
      <c r="E74" s="16"/>
      <c r="F74" s="17" t="e">
        <f t="shared" si="19"/>
        <v>#DIV/0!</v>
      </c>
      <c r="G74" s="16"/>
      <c r="H74" s="17" t="e">
        <f t="shared" si="20"/>
        <v>#DIV/0!</v>
      </c>
      <c r="I74" s="17"/>
      <c r="J74" s="17"/>
      <c r="K74" s="16"/>
      <c r="L74" s="17" t="e">
        <f t="shared" si="28"/>
        <v>#DIV/0!</v>
      </c>
    </row>
    <row r="75" spans="1:12" s="18" customFormat="1" ht="15" hidden="1" customHeight="1">
      <c r="A75" s="15" t="s">
        <v>55</v>
      </c>
      <c r="B75" s="16"/>
      <c r="C75" s="16"/>
      <c r="D75" s="17" t="e">
        <f t="shared" si="27"/>
        <v>#DIV/0!</v>
      </c>
      <c r="E75" s="16"/>
      <c r="F75" s="17" t="e">
        <f t="shared" si="19"/>
        <v>#DIV/0!</v>
      </c>
      <c r="G75" s="16"/>
      <c r="H75" s="17" t="e">
        <f t="shared" si="20"/>
        <v>#DIV/0!</v>
      </c>
      <c r="I75" s="17"/>
      <c r="J75" s="17"/>
      <c r="K75" s="16"/>
      <c r="L75" s="17" t="e">
        <f t="shared" si="28"/>
        <v>#DIV/0!</v>
      </c>
    </row>
    <row r="76" spans="1:12" ht="18.75" hidden="1" customHeight="1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7"/>
        <v>#DIV/0!</v>
      </c>
      <c r="E76" s="23">
        <f>SUM(E77:E78)</f>
        <v>0</v>
      </c>
      <c r="F76" s="24" t="e">
        <f t="shared" ref="F76" si="31">ROUND(E76/C76*100,1)</f>
        <v>#DIV/0!</v>
      </c>
      <c r="G76" s="23">
        <f>SUM(G77:G78)</f>
        <v>0</v>
      </c>
      <c r="H76" s="24" t="e">
        <f t="shared" ref="H76" si="32">ROUND(G76/E76*100,1)</f>
        <v>#DIV/0!</v>
      </c>
      <c r="I76" s="24"/>
      <c r="J76" s="24"/>
      <c r="K76" s="23">
        <f>SUM(K77:K78)</f>
        <v>0</v>
      </c>
      <c r="L76" s="24" t="e">
        <f t="shared" si="28"/>
        <v>#DIV/0!</v>
      </c>
    </row>
    <row r="77" spans="1:12" s="18" customFormat="1" ht="15" hidden="1" customHeight="1">
      <c r="A77" s="15" t="s">
        <v>55</v>
      </c>
      <c r="B77" s="16"/>
      <c r="C77" s="16"/>
      <c r="D77" s="17" t="e">
        <f t="shared" si="27"/>
        <v>#DIV/0!</v>
      </c>
      <c r="E77" s="16"/>
      <c r="F77" s="17" t="e">
        <f t="shared" si="19"/>
        <v>#DIV/0!</v>
      </c>
      <c r="G77" s="16"/>
      <c r="H77" s="17" t="e">
        <f t="shared" si="20"/>
        <v>#DIV/0!</v>
      </c>
      <c r="I77" s="17"/>
      <c r="J77" s="17"/>
      <c r="K77" s="16"/>
      <c r="L77" s="17" t="e">
        <f t="shared" si="28"/>
        <v>#DIV/0!</v>
      </c>
    </row>
    <row r="78" spans="1:12" s="18" customFormat="1" ht="15" hidden="1" customHeight="1">
      <c r="A78" s="15" t="s">
        <v>55</v>
      </c>
      <c r="B78" s="16"/>
      <c r="C78" s="16"/>
      <c r="D78" s="17" t="e">
        <f t="shared" si="27"/>
        <v>#DIV/0!</v>
      </c>
      <c r="E78" s="16"/>
      <c r="F78" s="17" t="e">
        <f t="shared" si="19"/>
        <v>#DIV/0!</v>
      </c>
      <c r="G78" s="16"/>
      <c r="H78" s="17" t="e">
        <f t="shared" si="20"/>
        <v>#DIV/0!</v>
      </c>
      <c r="I78" s="17"/>
      <c r="J78" s="17"/>
      <c r="K78" s="16"/>
      <c r="L78" s="17" t="e">
        <f t="shared" si="28"/>
        <v>#DIV/0!</v>
      </c>
    </row>
    <row r="79" spans="1:12" ht="24.75" hidden="1" customHeight="1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7"/>
        <v>#DIV/0!</v>
      </c>
      <c r="E79" s="23">
        <f>SUM(E80:E81)</f>
        <v>0</v>
      </c>
      <c r="F79" s="24" t="e">
        <f t="shared" si="19"/>
        <v>#DIV/0!</v>
      </c>
      <c r="G79" s="23">
        <f>SUM(G80:G81)</f>
        <v>0</v>
      </c>
      <c r="H79" s="24" t="e">
        <f t="shared" si="20"/>
        <v>#DIV/0!</v>
      </c>
      <c r="I79" s="24"/>
      <c r="J79" s="24"/>
      <c r="K79" s="23">
        <f>SUM(K80:K81)</f>
        <v>0</v>
      </c>
      <c r="L79" s="24" t="e">
        <f t="shared" si="28"/>
        <v>#DIV/0!</v>
      </c>
    </row>
    <row r="80" spans="1:12" s="18" customFormat="1" ht="15" hidden="1" customHeight="1">
      <c r="A80" s="15" t="s">
        <v>55</v>
      </c>
      <c r="B80" s="16"/>
      <c r="C80" s="16"/>
      <c r="D80" s="17" t="e">
        <f t="shared" si="27"/>
        <v>#DIV/0!</v>
      </c>
      <c r="E80" s="16"/>
      <c r="F80" s="17" t="e">
        <f t="shared" si="19"/>
        <v>#DIV/0!</v>
      </c>
      <c r="G80" s="16"/>
      <c r="H80" s="17" t="e">
        <f t="shared" si="20"/>
        <v>#DIV/0!</v>
      </c>
      <c r="I80" s="17"/>
      <c r="J80" s="17"/>
      <c r="K80" s="16"/>
      <c r="L80" s="17" t="e">
        <f t="shared" si="28"/>
        <v>#DIV/0!</v>
      </c>
    </row>
    <row r="81" spans="1:12" s="18" customFormat="1" ht="15" hidden="1" customHeight="1">
      <c r="A81" s="15" t="s">
        <v>55</v>
      </c>
      <c r="B81" s="16"/>
      <c r="C81" s="16"/>
      <c r="D81" s="17" t="e">
        <f t="shared" si="27"/>
        <v>#DIV/0!</v>
      </c>
      <c r="E81" s="16"/>
      <c r="F81" s="17" t="e">
        <f t="shared" si="19"/>
        <v>#DIV/0!</v>
      </c>
      <c r="G81" s="16"/>
      <c r="H81" s="17" t="e">
        <f t="shared" si="20"/>
        <v>#DIV/0!</v>
      </c>
      <c r="I81" s="17"/>
      <c r="J81" s="17"/>
      <c r="K81" s="16"/>
      <c r="L81" s="17" t="e">
        <f t="shared" si="28"/>
        <v>#DIV/0!</v>
      </c>
    </row>
    <row r="82" spans="1:12" ht="24.75" hidden="1" customHeight="1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7"/>
        <v>#DIV/0!</v>
      </c>
      <c r="E82" s="23">
        <f>SUM(E83:E84)</f>
        <v>0</v>
      </c>
      <c r="F82" s="24" t="e">
        <f t="shared" ref="F82" si="33">ROUND(E82/C82*100,1)</f>
        <v>#DIV/0!</v>
      </c>
      <c r="G82" s="23">
        <f>SUM(G83:G84)</f>
        <v>0</v>
      </c>
      <c r="H82" s="24" t="e">
        <f t="shared" ref="H82" si="34">ROUND(G82/E82*100,1)</f>
        <v>#DIV/0!</v>
      </c>
      <c r="I82" s="24"/>
      <c r="J82" s="24"/>
      <c r="K82" s="23">
        <f>SUM(K83:K84)</f>
        <v>0</v>
      </c>
      <c r="L82" s="24" t="e">
        <f t="shared" si="28"/>
        <v>#DIV/0!</v>
      </c>
    </row>
    <row r="83" spans="1:12" s="18" customFormat="1" ht="15" hidden="1" customHeight="1">
      <c r="A83" s="15" t="s">
        <v>55</v>
      </c>
      <c r="B83" s="16"/>
      <c r="C83" s="16"/>
      <c r="D83" s="17" t="e">
        <f t="shared" si="27"/>
        <v>#DIV/0!</v>
      </c>
      <c r="E83" s="16"/>
      <c r="F83" s="17" t="e">
        <f t="shared" si="19"/>
        <v>#DIV/0!</v>
      </c>
      <c r="G83" s="16"/>
      <c r="H83" s="17" t="e">
        <f t="shared" si="20"/>
        <v>#DIV/0!</v>
      </c>
      <c r="I83" s="17"/>
      <c r="J83" s="17"/>
      <c r="K83" s="16"/>
      <c r="L83" s="17" t="e">
        <f t="shared" si="28"/>
        <v>#DIV/0!</v>
      </c>
    </row>
    <row r="84" spans="1:12" s="18" customFormat="1" ht="15" hidden="1" customHeight="1">
      <c r="A84" s="15" t="s">
        <v>55</v>
      </c>
      <c r="B84" s="16"/>
      <c r="C84" s="16"/>
      <c r="D84" s="17" t="e">
        <f t="shared" si="27"/>
        <v>#DIV/0!</v>
      </c>
      <c r="E84" s="16"/>
      <c r="F84" s="17" t="e">
        <f t="shared" si="19"/>
        <v>#DIV/0!</v>
      </c>
      <c r="G84" s="16"/>
      <c r="H84" s="17" t="e">
        <f t="shared" si="20"/>
        <v>#DIV/0!</v>
      </c>
      <c r="I84" s="17"/>
      <c r="J84" s="17"/>
      <c r="K84" s="16"/>
      <c r="L84" s="17" t="e">
        <f t="shared" si="28"/>
        <v>#DIV/0!</v>
      </c>
    </row>
    <row r="85" spans="1:12" ht="15.75" hidden="1" customHeight="1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7"/>
        <v>#DIV/0!</v>
      </c>
      <c r="E85" s="23">
        <f>SUM(E86:E87)</f>
        <v>0</v>
      </c>
      <c r="F85" s="24" t="e">
        <f t="shared" si="19"/>
        <v>#DIV/0!</v>
      </c>
      <c r="G85" s="23">
        <f>SUM(G86:G87)</f>
        <v>0</v>
      </c>
      <c r="H85" s="24" t="e">
        <f t="shared" si="20"/>
        <v>#DIV/0!</v>
      </c>
      <c r="I85" s="24"/>
      <c r="J85" s="24"/>
      <c r="K85" s="23">
        <f>SUM(K86:K87)</f>
        <v>0</v>
      </c>
      <c r="L85" s="24" t="e">
        <f t="shared" si="28"/>
        <v>#DIV/0!</v>
      </c>
    </row>
    <row r="86" spans="1:12" s="18" customFormat="1" ht="15" hidden="1" customHeight="1">
      <c r="A86" s="15" t="s">
        <v>55</v>
      </c>
      <c r="B86" s="16"/>
      <c r="C86" s="16"/>
      <c r="D86" s="17" t="e">
        <f t="shared" si="27"/>
        <v>#DIV/0!</v>
      </c>
      <c r="E86" s="16"/>
      <c r="F86" s="17" t="e">
        <f t="shared" si="19"/>
        <v>#DIV/0!</v>
      </c>
      <c r="G86" s="16"/>
      <c r="H86" s="17" t="e">
        <f t="shared" si="20"/>
        <v>#DIV/0!</v>
      </c>
      <c r="I86" s="17"/>
      <c r="J86" s="17"/>
      <c r="K86" s="16"/>
      <c r="L86" s="17" t="e">
        <f t="shared" si="28"/>
        <v>#DIV/0!</v>
      </c>
    </row>
    <row r="87" spans="1:12" s="18" customFormat="1" ht="15" hidden="1" customHeight="1">
      <c r="A87" s="15" t="s">
        <v>55</v>
      </c>
      <c r="B87" s="16"/>
      <c r="C87" s="16"/>
      <c r="D87" s="17" t="e">
        <f t="shared" si="27"/>
        <v>#DIV/0!</v>
      </c>
      <c r="E87" s="16"/>
      <c r="F87" s="17" t="e">
        <f t="shared" si="19"/>
        <v>#DIV/0!</v>
      </c>
      <c r="G87" s="16"/>
      <c r="H87" s="17" t="e">
        <f t="shared" si="20"/>
        <v>#DIV/0!</v>
      </c>
      <c r="I87" s="17"/>
      <c r="J87" s="17"/>
      <c r="K87" s="16"/>
      <c r="L87" s="17" t="e">
        <f t="shared" si="28"/>
        <v>#DIV/0!</v>
      </c>
    </row>
    <row r="88" spans="1:12" ht="24.75" hidden="1" customHeight="1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7"/>
        <v>#DIV/0!</v>
      </c>
      <c r="E88" s="23">
        <f>SUM(E89:E90)</f>
        <v>0</v>
      </c>
      <c r="F88" s="24" t="e">
        <f t="shared" ref="F88" si="35">ROUND(E88/C88*100,1)</f>
        <v>#DIV/0!</v>
      </c>
      <c r="G88" s="23">
        <f>SUM(G89:G90)</f>
        <v>0</v>
      </c>
      <c r="H88" s="24" t="e">
        <f t="shared" ref="H88" si="36">ROUND(G88/E88*100,1)</f>
        <v>#DIV/0!</v>
      </c>
      <c r="I88" s="24"/>
      <c r="J88" s="24"/>
      <c r="K88" s="23">
        <f>SUM(K89:K90)</f>
        <v>0</v>
      </c>
      <c r="L88" s="24" t="e">
        <f t="shared" si="28"/>
        <v>#DIV/0!</v>
      </c>
    </row>
    <row r="89" spans="1:12" s="18" customFormat="1" ht="15" hidden="1" customHeight="1">
      <c r="A89" s="15" t="s">
        <v>55</v>
      </c>
      <c r="B89" s="16"/>
      <c r="C89" s="16"/>
      <c r="D89" s="17" t="e">
        <f t="shared" si="27"/>
        <v>#DIV/0!</v>
      </c>
      <c r="E89" s="16"/>
      <c r="F89" s="17" t="e">
        <f t="shared" si="19"/>
        <v>#DIV/0!</v>
      </c>
      <c r="G89" s="16"/>
      <c r="H89" s="17" t="e">
        <f t="shared" si="20"/>
        <v>#DIV/0!</v>
      </c>
      <c r="I89" s="17"/>
      <c r="J89" s="17"/>
      <c r="K89" s="16"/>
      <c r="L89" s="17" t="e">
        <f t="shared" si="28"/>
        <v>#DIV/0!</v>
      </c>
    </row>
    <row r="90" spans="1:12" s="18" customFormat="1" ht="15" hidden="1" customHeight="1">
      <c r="A90" s="15" t="s">
        <v>55</v>
      </c>
      <c r="B90" s="16"/>
      <c r="C90" s="16"/>
      <c r="D90" s="17" t="e">
        <f t="shared" si="27"/>
        <v>#DIV/0!</v>
      </c>
      <c r="E90" s="16"/>
      <c r="F90" s="17" t="e">
        <f t="shared" si="19"/>
        <v>#DIV/0!</v>
      </c>
      <c r="G90" s="16"/>
      <c r="H90" s="17" t="e">
        <f t="shared" si="20"/>
        <v>#DIV/0!</v>
      </c>
      <c r="I90" s="17"/>
      <c r="J90" s="17"/>
      <c r="K90" s="16"/>
      <c r="L90" s="17" t="e">
        <f t="shared" si="28"/>
        <v>#DIV/0!</v>
      </c>
    </row>
    <row r="91" spans="1:12" ht="24.75" hidden="1" customHeight="1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7"/>
        <v>#DIV/0!</v>
      </c>
      <c r="E91" s="23">
        <f>SUM(E92:E93)</f>
        <v>0</v>
      </c>
      <c r="F91" s="24" t="e">
        <f t="shared" si="19"/>
        <v>#DIV/0!</v>
      </c>
      <c r="G91" s="23">
        <f>SUM(G92:G93)</f>
        <v>0</v>
      </c>
      <c r="H91" s="24" t="e">
        <f t="shared" si="20"/>
        <v>#DIV/0!</v>
      </c>
      <c r="I91" s="24"/>
      <c r="J91" s="24"/>
      <c r="K91" s="23">
        <f>SUM(K92:K93)</f>
        <v>0</v>
      </c>
      <c r="L91" s="24" t="e">
        <f t="shared" si="28"/>
        <v>#DIV/0!</v>
      </c>
    </row>
    <row r="92" spans="1:12" s="18" customFormat="1" ht="15" hidden="1" customHeight="1">
      <c r="A92" s="15" t="s">
        <v>55</v>
      </c>
      <c r="B92" s="16"/>
      <c r="C92" s="16"/>
      <c r="D92" s="17" t="e">
        <f t="shared" si="27"/>
        <v>#DIV/0!</v>
      </c>
      <c r="E92" s="16"/>
      <c r="F92" s="17" t="e">
        <f t="shared" si="19"/>
        <v>#DIV/0!</v>
      </c>
      <c r="G92" s="16"/>
      <c r="H92" s="17" t="e">
        <f t="shared" si="20"/>
        <v>#DIV/0!</v>
      </c>
      <c r="I92" s="17"/>
      <c r="J92" s="17"/>
      <c r="K92" s="16"/>
      <c r="L92" s="17" t="e">
        <f t="shared" si="28"/>
        <v>#DIV/0!</v>
      </c>
    </row>
    <row r="93" spans="1:12" s="18" customFormat="1" ht="15" hidden="1" customHeight="1">
      <c r="A93" s="15" t="s">
        <v>55</v>
      </c>
      <c r="B93" s="16"/>
      <c r="C93" s="16"/>
      <c r="D93" s="17" t="e">
        <f t="shared" si="27"/>
        <v>#DIV/0!</v>
      </c>
      <c r="E93" s="16"/>
      <c r="F93" s="17" t="e">
        <f t="shared" si="19"/>
        <v>#DIV/0!</v>
      </c>
      <c r="G93" s="16"/>
      <c r="H93" s="17" t="e">
        <f t="shared" si="20"/>
        <v>#DIV/0!</v>
      </c>
      <c r="I93" s="17"/>
      <c r="J93" s="17"/>
      <c r="K93" s="16"/>
      <c r="L93" s="17" t="e">
        <f t="shared" si="28"/>
        <v>#DIV/0!</v>
      </c>
    </row>
    <row r="94" spans="1:12" ht="24.75" hidden="1" customHeight="1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7"/>
        <v>#DIV/0!</v>
      </c>
      <c r="E94" s="23">
        <f>SUM(E95:E96)</f>
        <v>0</v>
      </c>
      <c r="F94" s="24" t="e">
        <f t="shared" ref="F94" si="37">ROUND(E94/C94*100,1)</f>
        <v>#DIV/0!</v>
      </c>
      <c r="G94" s="23">
        <f>SUM(G95:G96)</f>
        <v>0</v>
      </c>
      <c r="H94" s="24" t="e">
        <f t="shared" ref="H94" si="38">ROUND(G94/E94*100,1)</f>
        <v>#DIV/0!</v>
      </c>
      <c r="I94" s="24"/>
      <c r="J94" s="24"/>
      <c r="K94" s="23">
        <f>SUM(K95:K96)</f>
        <v>0</v>
      </c>
      <c r="L94" s="24" t="e">
        <f t="shared" si="28"/>
        <v>#DIV/0!</v>
      </c>
    </row>
    <row r="95" spans="1:12" s="18" customFormat="1" ht="15" hidden="1" customHeight="1">
      <c r="A95" s="15" t="s">
        <v>55</v>
      </c>
      <c r="B95" s="16"/>
      <c r="C95" s="16"/>
      <c r="D95" s="17" t="e">
        <f t="shared" si="27"/>
        <v>#DIV/0!</v>
      </c>
      <c r="E95" s="16"/>
      <c r="F95" s="17" t="e">
        <f t="shared" si="19"/>
        <v>#DIV/0!</v>
      </c>
      <c r="G95" s="16"/>
      <c r="H95" s="17" t="e">
        <f t="shared" si="20"/>
        <v>#DIV/0!</v>
      </c>
      <c r="I95" s="17"/>
      <c r="J95" s="17"/>
      <c r="K95" s="16"/>
      <c r="L95" s="17" t="e">
        <f t="shared" si="28"/>
        <v>#DIV/0!</v>
      </c>
    </row>
    <row r="96" spans="1:12" s="18" customFormat="1" ht="15" hidden="1" customHeight="1">
      <c r="A96" s="15" t="s">
        <v>55</v>
      </c>
      <c r="B96" s="16"/>
      <c r="C96" s="16"/>
      <c r="D96" s="17" t="e">
        <f t="shared" si="27"/>
        <v>#DIV/0!</v>
      </c>
      <c r="E96" s="16"/>
      <c r="F96" s="17" t="e">
        <f t="shared" si="19"/>
        <v>#DIV/0!</v>
      </c>
      <c r="G96" s="16"/>
      <c r="H96" s="17" t="e">
        <f t="shared" si="20"/>
        <v>#DIV/0!</v>
      </c>
      <c r="I96" s="17"/>
      <c r="J96" s="17"/>
      <c r="K96" s="16"/>
      <c r="L96" s="17" t="e">
        <f t="shared" si="28"/>
        <v>#DIV/0!</v>
      </c>
    </row>
    <row r="97" spans="1:12" ht="19.5" hidden="1" customHeight="1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7"/>
        <v>#DIV/0!</v>
      </c>
      <c r="E97" s="23">
        <f>SUM(E98:E99)</f>
        <v>0</v>
      </c>
      <c r="F97" s="24" t="e">
        <f t="shared" si="19"/>
        <v>#DIV/0!</v>
      </c>
      <c r="G97" s="23">
        <f>SUM(G98:G99)</f>
        <v>0</v>
      </c>
      <c r="H97" s="24" t="e">
        <f t="shared" si="20"/>
        <v>#DIV/0!</v>
      </c>
      <c r="I97" s="24"/>
      <c r="J97" s="24"/>
      <c r="K97" s="23">
        <f>SUM(K98:K99)</f>
        <v>0</v>
      </c>
      <c r="L97" s="24" t="e">
        <f t="shared" si="28"/>
        <v>#DIV/0!</v>
      </c>
    </row>
    <row r="98" spans="1:12" s="18" customFormat="1" ht="15" hidden="1" customHeight="1">
      <c r="A98" s="15" t="s">
        <v>55</v>
      </c>
      <c r="B98" s="16"/>
      <c r="C98" s="16"/>
      <c r="D98" s="17" t="e">
        <f t="shared" si="27"/>
        <v>#DIV/0!</v>
      </c>
      <c r="E98" s="16"/>
      <c r="F98" s="17" t="e">
        <f t="shared" si="19"/>
        <v>#DIV/0!</v>
      </c>
      <c r="G98" s="16"/>
      <c r="H98" s="17" t="e">
        <f t="shared" si="20"/>
        <v>#DIV/0!</v>
      </c>
      <c r="I98" s="17"/>
      <c r="J98" s="17"/>
      <c r="K98" s="16"/>
      <c r="L98" s="17" t="e">
        <f t="shared" si="28"/>
        <v>#DIV/0!</v>
      </c>
    </row>
    <row r="99" spans="1:12" s="18" customFormat="1" ht="15" hidden="1" customHeight="1">
      <c r="A99" s="15" t="s">
        <v>55</v>
      </c>
      <c r="B99" s="16"/>
      <c r="C99" s="16"/>
      <c r="D99" s="17" t="e">
        <f t="shared" si="27"/>
        <v>#DIV/0!</v>
      </c>
      <c r="E99" s="16"/>
      <c r="F99" s="17" t="e">
        <f t="shared" si="19"/>
        <v>#DIV/0!</v>
      </c>
      <c r="G99" s="16"/>
      <c r="H99" s="17" t="e">
        <f t="shared" si="20"/>
        <v>#DIV/0!</v>
      </c>
      <c r="I99" s="17"/>
      <c r="J99" s="17"/>
      <c r="K99" s="16"/>
      <c r="L99" s="17" t="e">
        <f t="shared" si="28"/>
        <v>#DIV/0!</v>
      </c>
    </row>
    <row r="100" spans="1:12" ht="15.75" hidden="1" customHeight="1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7"/>
        <v>#DIV/0!</v>
      </c>
      <c r="E100" s="23">
        <f>SUM(E101:E102)</f>
        <v>0</v>
      </c>
      <c r="F100" s="24" t="e">
        <f t="shared" ref="F100" si="39">ROUND(E100/C100*100,1)</f>
        <v>#DIV/0!</v>
      </c>
      <c r="G100" s="23">
        <f>SUM(G101:G102)</f>
        <v>0</v>
      </c>
      <c r="H100" s="24" t="e">
        <f t="shared" ref="H100" si="40">ROUND(G100/E100*100,1)</f>
        <v>#DIV/0!</v>
      </c>
      <c r="I100" s="24"/>
      <c r="J100" s="24"/>
      <c r="K100" s="23">
        <f>SUM(K101:K102)</f>
        <v>0</v>
      </c>
      <c r="L100" s="24" t="e">
        <f t="shared" si="28"/>
        <v>#DIV/0!</v>
      </c>
    </row>
    <row r="101" spans="1:12" s="18" customFormat="1" ht="15" hidden="1" customHeight="1">
      <c r="A101" s="15" t="s">
        <v>55</v>
      </c>
      <c r="B101" s="16"/>
      <c r="C101" s="16"/>
      <c r="D101" s="17" t="e">
        <f t="shared" ref="D101:D111" si="41">ROUND(C101/B101*100,1)</f>
        <v>#DIV/0!</v>
      </c>
      <c r="E101" s="16"/>
      <c r="F101" s="17" t="e">
        <f t="shared" si="19"/>
        <v>#DIV/0!</v>
      </c>
      <c r="G101" s="16"/>
      <c r="H101" s="17" t="e">
        <f t="shared" si="20"/>
        <v>#DIV/0!</v>
      </c>
      <c r="I101" s="17"/>
      <c r="J101" s="17"/>
      <c r="K101" s="16"/>
      <c r="L101" s="17" t="e">
        <f t="shared" ref="L101:L130" si="42">ROUND(K101/G101*100,1)</f>
        <v>#DIV/0!</v>
      </c>
    </row>
    <row r="102" spans="1:12" s="18" customFormat="1" ht="15" hidden="1" customHeight="1">
      <c r="A102" s="15" t="s">
        <v>55</v>
      </c>
      <c r="B102" s="16"/>
      <c r="C102" s="16"/>
      <c r="D102" s="17" t="e">
        <f t="shared" si="41"/>
        <v>#DIV/0!</v>
      </c>
      <c r="E102" s="16"/>
      <c r="F102" s="17" t="e">
        <f t="shared" si="19"/>
        <v>#DIV/0!</v>
      </c>
      <c r="G102" s="16"/>
      <c r="H102" s="17" t="e">
        <f t="shared" si="20"/>
        <v>#DIV/0!</v>
      </c>
      <c r="I102" s="17"/>
      <c r="J102" s="17"/>
      <c r="K102" s="16"/>
      <c r="L102" s="17" t="e">
        <f t="shared" si="42"/>
        <v>#DIV/0!</v>
      </c>
    </row>
    <row r="103" spans="1:12" ht="16.5" hidden="1" customHeight="1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41"/>
        <v>#DIV/0!</v>
      </c>
      <c r="E103" s="23">
        <f>SUM(E104:E105)</f>
        <v>0</v>
      </c>
      <c r="F103" s="24" t="e">
        <f t="shared" si="19"/>
        <v>#DIV/0!</v>
      </c>
      <c r="G103" s="23">
        <f>SUM(G104:G105)</f>
        <v>0</v>
      </c>
      <c r="H103" s="24" t="e">
        <f t="shared" si="20"/>
        <v>#DIV/0!</v>
      </c>
      <c r="I103" s="24"/>
      <c r="J103" s="24"/>
      <c r="K103" s="23">
        <f>SUM(K104:K105)</f>
        <v>0</v>
      </c>
      <c r="L103" s="24" t="e">
        <f t="shared" si="42"/>
        <v>#DIV/0!</v>
      </c>
    </row>
    <row r="104" spans="1:12" s="18" customFormat="1" ht="15" hidden="1" customHeight="1">
      <c r="A104" s="15" t="s">
        <v>55</v>
      </c>
      <c r="B104" s="16"/>
      <c r="C104" s="16"/>
      <c r="D104" s="17" t="e">
        <f t="shared" si="41"/>
        <v>#DIV/0!</v>
      </c>
      <c r="E104" s="16"/>
      <c r="F104" s="17" t="e">
        <f t="shared" ref="F104:F106" si="43">ROUND(E104/C104*100,1)</f>
        <v>#DIV/0!</v>
      </c>
      <c r="G104" s="16"/>
      <c r="H104" s="17" t="e">
        <f t="shared" ref="H104:H106" si="44">ROUND(G104/E104*100,1)</f>
        <v>#DIV/0!</v>
      </c>
      <c r="I104" s="17"/>
      <c r="J104" s="17"/>
      <c r="K104" s="16"/>
      <c r="L104" s="17" t="e">
        <f t="shared" si="42"/>
        <v>#DIV/0!</v>
      </c>
    </row>
    <row r="105" spans="1:12" s="18" customFormat="1" ht="14.25" hidden="1" customHeight="1">
      <c r="A105" s="15" t="s">
        <v>55</v>
      </c>
      <c r="B105" s="16"/>
      <c r="C105" s="16"/>
      <c r="D105" s="17" t="e">
        <f t="shared" si="41"/>
        <v>#DIV/0!</v>
      </c>
      <c r="E105" s="16"/>
      <c r="F105" s="17" t="e">
        <f t="shared" si="43"/>
        <v>#DIV/0!</v>
      </c>
      <c r="G105" s="16"/>
      <c r="H105" s="17" t="e">
        <f t="shared" si="44"/>
        <v>#DIV/0!</v>
      </c>
      <c r="I105" s="17"/>
      <c r="J105" s="17"/>
      <c r="K105" s="16"/>
      <c r="L105" s="17" t="e">
        <f t="shared" si="42"/>
        <v>#DIV/0!</v>
      </c>
    </row>
    <row r="106" spans="1:12" ht="24.95" hidden="1" customHeight="1">
      <c r="A106" s="30" t="s">
        <v>42</v>
      </c>
      <c r="B106" s="32">
        <f>B107+B108</f>
        <v>13494.1</v>
      </c>
      <c r="C106" s="32">
        <f>C107+C108</f>
        <v>12186.2</v>
      </c>
      <c r="D106" s="32">
        <f t="shared" si="41"/>
        <v>90.3</v>
      </c>
      <c r="E106" s="32">
        <f>E107+E108</f>
        <v>12450</v>
      </c>
      <c r="F106" s="32">
        <f t="shared" si="43"/>
        <v>102.2</v>
      </c>
      <c r="G106" s="32">
        <f>G107+G108</f>
        <v>12950</v>
      </c>
      <c r="H106" s="32">
        <f t="shared" si="44"/>
        <v>104</v>
      </c>
      <c r="I106" s="32">
        <f>I107+I108</f>
        <v>13500</v>
      </c>
      <c r="J106" s="32">
        <f t="shared" ref="J106:L106" si="45">ROUND(I106/G106*100,1)</f>
        <v>104.2</v>
      </c>
      <c r="K106" s="32">
        <f>K107+K108</f>
        <v>14200</v>
      </c>
      <c r="L106" s="32">
        <f t="shared" si="45"/>
        <v>105.2</v>
      </c>
    </row>
    <row r="107" spans="1:12" s="18" customFormat="1" ht="15" hidden="1" customHeight="1">
      <c r="A107" s="15" t="s">
        <v>79</v>
      </c>
      <c r="B107" s="65">
        <v>5239</v>
      </c>
      <c r="C107" s="65">
        <v>5618.4</v>
      </c>
      <c r="D107" s="64">
        <f t="shared" si="41"/>
        <v>107.2</v>
      </c>
      <c r="E107" s="65">
        <v>5750</v>
      </c>
      <c r="F107" s="64">
        <f t="shared" ref="F107:F256" si="46">ROUND(E107/C107*100,1)</f>
        <v>102.3</v>
      </c>
      <c r="G107" s="65">
        <v>6000</v>
      </c>
      <c r="H107" s="64">
        <f t="shared" ref="H107:J255" si="47">ROUND(G107/E107*100,1)</f>
        <v>104.3</v>
      </c>
      <c r="I107" s="65">
        <v>6250</v>
      </c>
      <c r="J107" s="64">
        <f t="shared" si="47"/>
        <v>104.2</v>
      </c>
      <c r="K107" s="65">
        <v>6600</v>
      </c>
      <c r="L107" s="64">
        <f t="shared" ref="L107:L109" si="48">ROUND(K107/I107*100,1)</f>
        <v>105.6</v>
      </c>
    </row>
    <row r="108" spans="1:12" s="18" customFormat="1" ht="15" hidden="1" customHeight="1">
      <c r="A108" s="15" t="s">
        <v>173</v>
      </c>
      <c r="B108" s="65">
        <v>8255.1</v>
      </c>
      <c r="C108" s="65">
        <v>6567.8</v>
      </c>
      <c r="D108" s="64">
        <f t="shared" si="41"/>
        <v>79.599999999999994</v>
      </c>
      <c r="E108" s="65">
        <v>6700</v>
      </c>
      <c r="F108" s="64">
        <f t="shared" si="46"/>
        <v>102</v>
      </c>
      <c r="G108" s="65">
        <v>6950</v>
      </c>
      <c r="H108" s="64">
        <f t="shared" si="47"/>
        <v>103.7</v>
      </c>
      <c r="I108" s="65">
        <v>7250</v>
      </c>
      <c r="J108" s="64">
        <f t="shared" si="47"/>
        <v>104.3</v>
      </c>
      <c r="K108" s="65">
        <v>7600</v>
      </c>
      <c r="L108" s="64">
        <f t="shared" si="48"/>
        <v>104.8</v>
      </c>
    </row>
    <row r="109" spans="1:12" ht="37.5" hidden="1" customHeight="1">
      <c r="A109" s="30" t="s">
        <v>43</v>
      </c>
      <c r="B109" s="31">
        <f>SUM(B110:B111)</f>
        <v>276</v>
      </c>
      <c r="C109" s="31">
        <f>SUM(C110:C111)</f>
        <v>280</v>
      </c>
      <c r="D109" s="32">
        <f t="shared" si="41"/>
        <v>101.4</v>
      </c>
      <c r="E109" s="31">
        <f>SUM(E110:E111)</f>
        <v>290</v>
      </c>
      <c r="F109" s="32">
        <f t="shared" si="46"/>
        <v>103.6</v>
      </c>
      <c r="G109" s="31">
        <f>SUM(G110:G111)</f>
        <v>301</v>
      </c>
      <c r="H109" s="32">
        <f t="shared" si="47"/>
        <v>103.8</v>
      </c>
      <c r="I109" s="31">
        <f>SUM(I110:I111)</f>
        <v>315</v>
      </c>
      <c r="J109" s="32">
        <f t="shared" si="47"/>
        <v>104.7</v>
      </c>
      <c r="K109" s="31">
        <f>SUM(K110:K111)</f>
        <v>330</v>
      </c>
      <c r="L109" s="32">
        <f t="shared" si="48"/>
        <v>104.8</v>
      </c>
    </row>
    <row r="110" spans="1:12" s="18" customFormat="1" ht="15.75" hidden="1" customHeight="1">
      <c r="A110" s="15" t="s">
        <v>78</v>
      </c>
      <c r="B110" s="65">
        <v>0</v>
      </c>
      <c r="C110" s="65">
        <v>0</v>
      </c>
      <c r="D110" s="17" t="e">
        <f t="shared" si="41"/>
        <v>#DIV/0!</v>
      </c>
      <c r="E110" s="65">
        <v>0</v>
      </c>
      <c r="F110" s="17" t="e">
        <f t="shared" si="46"/>
        <v>#DIV/0!</v>
      </c>
      <c r="G110" s="65">
        <v>0</v>
      </c>
      <c r="H110" s="17" t="e">
        <f t="shared" si="47"/>
        <v>#DIV/0!</v>
      </c>
      <c r="I110" s="65">
        <v>0</v>
      </c>
      <c r="J110" s="17" t="e">
        <f t="shared" si="47"/>
        <v>#DIV/0!</v>
      </c>
      <c r="K110" s="65">
        <v>0</v>
      </c>
      <c r="L110" s="17" t="e">
        <f t="shared" si="42"/>
        <v>#DIV/0!</v>
      </c>
    </row>
    <row r="111" spans="1:12" s="18" customFormat="1" ht="15" hidden="1" customHeight="1">
      <c r="A111" s="15" t="s">
        <v>171</v>
      </c>
      <c r="B111" s="54">
        <v>276</v>
      </c>
      <c r="C111" s="54">
        <v>280</v>
      </c>
      <c r="D111" s="64">
        <f t="shared" si="41"/>
        <v>101.4</v>
      </c>
      <c r="E111" s="54">
        <v>290</v>
      </c>
      <c r="F111" s="64">
        <f t="shared" si="46"/>
        <v>103.6</v>
      </c>
      <c r="G111" s="54">
        <v>301</v>
      </c>
      <c r="H111" s="64">
        <f t="shared" si="47"/>
        <v>103.8</v>
      </c>
      <c r="I111" s="54">
        <v>315</v>
      </c>
      <c r="J111" s="64">
        <f t="shared" si="47"/>
        <v>104.7</v>
      </c>
      <c r="K111" s="54">
        <v>330</v>
      </c>
      <c r="L111" s="64">
        <f>K111/I111*100</f>
        <v>104.76190476190477</v>
      </c>
    </row>
    <row r="112" spans="1:12" ht="19.5" hidden="1" customHeight="1">
      <c r="A112" s="30" t="s">
        <v>4</v>
      </c>
      <c r="B112" s="31">
        <f>SUM(B113:B115)</f>
        <v>22531</v>
      </c>
      <c r="C112" s="31">
        <f>SUM(C113:C115)</f>
        <v>20733</v>
      </c>
      <c r="D112" s="31">
        <f t="shared" ref="D112:D137" si="49">ROUND(C112/B112*100,1)</f>
        <v>92</v>
      </c>
      <c r="E112" s="31">
        <f>SUM(E113:E115)</f>
        <v>21500</v>
      </c>
      <c r="F112" s="31">
        <f t="shared" ref="F112" si="50">ROUND(E112/C112*100,1)</f>
        <v>103.7</v>
      </c>
      <c r="G112" s="31">
        <f>SUM(G113:G115)</f>
        <v>22500</v>
      </c>
      <c r="H112" s="31">
        <f t="shared" ref="H112:L112" si="51">ROUND(G112/E112*100,1)</f>
        <v>104.7</v>
      </c>
      <c r="I112" s="31">
        <f>SUM(I113:I115)</f>
        <v>23600</v>
      </c>
      <c r="J112" s="31">
        <f t="shared" si="51"/>
        <v>104.9</v>
      </c>
      <c r="K112" s="31">
        <f>SUM(K113:K115)</f>
        <v>24800</v>
      </c>
      <c r="L112" s="31">
        <f t="shared" si="51"/>
        <v>105.1</v>
      </c>
    </row>
    <row r="113" spans="1:13" s="18" customFormat="1" ht="15" hidden="1" customHeight="1">
      <c r="A113" s="15" t="s">
        <v>80</v>
      </c>
      <c r="B113" s="65">
        <v>22531</v>
      </c>
      <c r="C113" s="65">
        <v>20733</v>
      </c>
      <c r="D113" s="64">
        <f t="shared" si="49"/>
        <v>92</v>
      </c>
      <c r="E113" s="54">
        <v>21500</v>
      </c>
      <c r="F113" s="64">
        <f t="shared" si="46"/>
        <v>103.7</v>
      </c>
      <c r="G113" s="54">
        <v>22500</v>
      </c>
      <c r="H113" s="64">
        <f t="shared" si="47"/>
        <v>104.7</v>
      </c>
      <c r="I113" s="54">
        <v>23600</v>
      </c>
      <c r="J113" s="64">
        <f t="shared" si="47"/>
        <v>104.9</v>
      </c>
      <c r="K113" s="54">
        <v>24800</v>
      </c>
      <c r="L113" s="64">
        <f t="shared" ref="L113" si="52">ROUND(K113/I113*100,1)</f>
        <v>105.1</v>
      </c>
    </row>
    <row r="114" spans="1:13" s="18" customFormat="1" ht="12.75" hidden="1" customHeight="1">
      <c r="A114" s="15"/>
      <c r="B114" s="66">
        <v>0</v>
      </c>
      <c r="C114" s="66">
        <v>0</v>
      </c>
      <c r="D114" s="64" t="e">
        <f t="shared" si="49"/>
        <v>#DIV/0!</v>
      </c>
      <c r="E114" s="54"/>
      <c r="F114" s="64" t="e">
        <f t="shared" si="46"/>
        <v>#DIV/0!</v>
      </c>
      <c r="G114" s="54"/>
      <c r="H114" s="64" t="e">
        <f t="shared" si="47"/>
        <v>#DIV/0!</v>
      </c>
      <c r="I114" s="54"/>
      <c r="J114" s="64" t="e">
        <f t="shared" si="47"/>
        <v>#DIV/0!</v>
      </c>
      <c r="K114" s="54"/>
      <c r="L114" s="64" t="e">
        <f t="shared" si="42"/>
        <v>#DIV/0!</v>
      </c>
    </row>
    <row r="115" spans="1:13" s="18" customFormat="1" ht="14.25" hidden="1" customHeight="1">
      <c r="A115" s="15" t="s">
        <v>55</v>
      </c>
      <c r="B115" s="54"/>
      <c r="C115" s="54"/>
      <c r="D115" s="64" t="e">
        <f t="shared" si="49"/>
        <v>#DIV/0!</v>
      </c>
      <c r="E115" s="54"/>
      <c r="F115" s="64" t="e">
        <f t="shared" si="46"/>
        <v>#DIV/0!</v>
      </c>
      <c r="G115" s="54"/>
      <c r="H115" s="64" t="e">
        <f t="shared" si="47"/>
        <v>#DIV/0!</v>
      </c>
      <c r="I115" s="54"/>
      <c r="J115" s="64" t="e">
        <f t="shared" si="47"/>
        <v>#DIV/0!</v>
      </c>
      <c r="K115" s="54"/>
      <c r="L115" s="64" t="e">
        <f t="shared" si="42"/>
        <v>#DIV/0!</v>
      </c>
    </row>
    <row r="116" spans="1:13" ht="24.95" hidden="1" customHeight="1">
      <c r="A116" s="30" t="s">
        <v>44</v>
      </c>
      <c r="B116" s="31">
        <f>SUM(B117:B122)</f>
        <v>54166.1</v>
      </c>
      <c r="C116" s="31">
        <f>SUM(C117:C122)</f>
        <v>55543</v>
      </c>
      <c r="D116" s="31">
        <f t="shared" si="49"/>
        <v>102.5</v>
      </c>
      <c r="E116" s="31">
        <f>SUM(E117:E122)</f>
        <v>57470</v>
      </c>
      <c r="F116" s="31">
        <f t="shared" si="46"/>
        <v>103.5</v>
      </c>
      <c r="G116" s="31">
        <f>SUM(G117:G122)</f>
        <v>59600</v>
      </c>
      <c r="H116" s="31">
        <f t="shared" si="47"/>
        <v>103.7</v>
      </c>
      <c r="I116" s="31">
        <f>SUM(I117:I122)</f>
        <v>62020</v>
      </c>
      <c r="J116" s="31">
        <f t="shared" si="47"/>
        <v>104.1</v>
      </c>
      <c r="K116" s="31">
        <f>SUM(K117:K122)</f>
        <v>65490</v>
      </c>
      <c r="L116" s="31">
        <f t="shared" ref="L116" si="53">ROUND(K116/I116*100,1)</f>
        <v>105.6</v>
      </c>
    </row>
    <row r="117" spans="1:13" s="18" customFormat="1" ht="15" hidden="1" customHeight="1">
      <c r="A117" s="15" t="s">
        <v>81</v>
      </c>
      <c r="B117" s="65">
        <v>0</v>
      </c>
      <c r="C117" s="65">
        <v>0</v>
      </c>
      <c r="D117" s="64" t="e">
        <f t="shared" si="49"/>
        <v>#DIV/0!</v>
      </c>
      <c r="E117" s="65">
        <v>0</v>
      </c>
      <c r="F117" s="64" t="e">
        <f t="shared" si="46"/>
        <v>#DIV/0!</v>
      </c>
      <c r="G117" s="65">
        <v>0</v>
      </c>
      <c r="H117" s="64" t="e">
        <f t="shared" si="47"/>
        <v>#DIV/0!</v>
      </c>
      <c r="I117" s="65">
        <v>0</v>
      </c>
      <c r="J117" s="64" t="e">
        <f t="shared" si="47"/>
        <v>#DIV/0!</v>
      </c>
      <c r="K117" s="65">
        <v>0</v>
      </c>
      <c r="L117" s="64" t="e">
        <f t="shared" si="42"/>
        <v>#DIV/0!</v>
      </c>
    </row>
    <row r="118" spans="1:13" s="18" customFormat="1" ht="15" hidden="1" customHeight="1">
      <c r="A118" s="15" t="s">
        <v>82</v>
      </c>
      <c r="B118" s="65">
        <v>3180</v>
      </c>
      <c r="C118" s="65">
        <v>3260</v>
      </c>
      <c r="D118" s="64">
        <f t="shared" si="49"/>
        <v>102.5</v>
      </c>
      <c r="E118" s="65">
        <v>3370</v>
      </c>
      <c r="F118" s="64">
        <f t="shared" si="46"/>
        <v>103.4</v>
      </c>
      <c r="G118" s="65">
        <v>3500</v>
      </c>
      <c r="H118" s="64">
        <f t="shared" si="47"/>
        <v>103.9</v>
      </c>
      <c r="I118" s="65">
        <v>3650</v>
      </c>
      <c r="J118" s="64">
        <f t="shared" si="47"/>
        <v>104.3</v>
      </c>
      <c r="K118" s="65">
        <v>3840</v>
      </c>
      <c r="L118" s="64">
        <f t="shared" ref="L118:L122" si="54">ROUND(K118/I118*100,1)</f>
        <v>105.2</v>
      </c>
    </row>
    <row r="119" spans="1:13" s="18" customFormat="1" ht="15" hidden="1" customHeight="1">
      <c r="A119" s="15" t="s">
        <v>83</v>
      </c>
      <c r="B119" s="65">
        <v>10500</v>
      </c>
      <c r="C119" s="65">
        <v>10750</v>
      </c>
      <c r="D119" s="64">
        <f t="shared" si="49"/>
        <v>102.4</v>
      </c>
      <c r="E119" s="65">
        <v>11150</v>
      </c>
      <c r="F119" s="64">
        <f t="shared" si="46"/>
        <v>103.7</v>
      </c>
      <c r="G119" s="65">
        <v>11550</v>
      </c>
      <c r="H119" s="64">
        <f t="shared" si="47"/>
        <v>103.6</v>
      </c>
      <c r="I119" s="65">
        <v>12050</v>
      </c>
      <c r="J119" s="64">
        <f t="shared" si="47"/>
        <v>104.3</v>
      </c>
      <c r="K119" s="65">
        <v>12700</v>
      </c>
      <c r="L119" s="64">
        <f t="shared" si="54"/>
        <v>105.4</v>
      </c>
    </row>
    <row r="120" spans="1:13" s="18" customFormat="1" ht="15" hidden="1" customHeight="1">
      <c r="A120" s="15" t="s">
        <v>84</v>
      </c>
      <c r="B120" s="65">
        <v>4940</v>
      </c>
      <c r="C120" s="65">
        <v>5050</v>
      </c>
      <c r="D120" s="64">
        <f t="shared" si="49"/>
        <v>102.2</v>
      </c>
      <c r="E120" s="65">
        <v>5200</v>
      </c>
      <c r="F120" s="64">
        <f t="shared" si="46"/>
        <v>103</v>
      </c>
      <c r="G120" s="65">
        <v>5400</v>
      </c>
      <c r="H120" s="64">
        <f t="shared" si="47"/>
        <v>103.8</v>
      </c>
      <c r="I120" s="65">
        <v>5650</v>
      </c>
      <c r="J120" s="64">
        <f t="shared" si="47"/>
        <v>104.6</v>
      </c>
      <c r="K120" s="65">
        <v>5950</v>
      </c>
      <c r="L120" s="64">
        <f t="shared" si="54"/>
        <v>105.3</v>
      </c>
    </row>
    <row r="121" spans="1:13" s="18" customFormat="1" ht="15" hidden="1" customHeight="1">
      <c r="A121" s="15" t="s">
        <v>85</v>
      </c>
      <c r="B121" s="65">
        <v>5630</v>
      </c>
      <c r="C121" s="65">
        <v>5760</v>
      </c>
      <c r="D121" s="64">
        <f t="shared" si="49"/>
        <v>102.3</v>
      </c>
      <c r="E121" s="65">
        <v>5950</v>
      </c>
      <c r="F121" s="64">
        <f t="shared" si="46"/>
        <v>103.3</v>
      </c>
      <c r="G121" s="65">
        <v>6150</v>
      </c>
      <c r="H121" s="64">
        <f t="shared" si="47"/>
        <v>103.4</v>
      </c>
      <c r="I121" s="65">
        <v>6370</v>
      </c>
      <c r="J121" s="64">
        <f t="shared" si="47"/>
        <v>103.6</v>
      </c>
      <c r="K121" s="65">
        <v>6700</v>
      </c>
      <c r="L121" s="64">
        <f t="shared" si="54"/>
        <v>105.2</v>
      </c>
    </row>
    <row r="122" spans="1:13" s="18" customFormat="1" ht="15" hidden="1" customHeight="1">
      <c r="A122" s="15" t="s">
        <v>86</v>
      </c>
      <c r="B122" s="54">
        <v>29916.1</v>
      </c>
      <c r="C122" s="54">
        <v>30723</v>
      </c>
      <c r="D122" s="64">
        <f t="shared" si="49"/>
        <v>102.7</v>
      </c>
      <c r="E122" s="54">
        <v>31800</v>
      </c>
      <c r="F122" s="64">
        <f t="shared" si="46"/>
        <v>103.5</v>
      </c>
      <c r="G122" s="54">
        <v>33000</v>
      </c>
      <c r="H122" s="64">
        <f t="shared" si="47"/>
        <v>103.8</v>
      </c>
      <c r="I122" s="54">
        <v>34300</v>
      </c>
      <c r="J122" s="64">
        <f t="shared" si="47"/>
        <v>103.9</v>
      </c>
      <c r="K122" s="54">
        <v>36300</v>
      </c>
      <c r="L122" s="64">
        <f t="shared" si="54"/>
        <v>105.8</v>
      </c>
    </row>
    <row r="123" spans="1:13" ht="18" hidden="1" customHeight="1">
      <c r="A123" s="30" t="s">
        <v>45</v>
      </c>
      <c r="B123" s="31">
        <f>SUM(B124:B126)</f>
        <v>14400</v>
      </c>
      <c r="C123" s="31">
        <f>SUM(C124:C126)</f>
        <v>14400</v>
      </c>
      <c r="D123" s="31">
        <f t="shared" si="49"/>
        <v>100</v>
      </c>
      <c r="E123" s="31">
        <f>SUM(E124:E126)</f>
        <v>14850</v>
      </c>
      <c r="F123" s="31">
        <f t="shared" ref="F123" si="55">ROUND(E123/C123*100,1)</f>
        <v>103.1</v>
      </c>
      <c r="G123" s="31">
        <f>SUM(G124:G126)</f>
        <v>15350</v>
      </c>
      <c r="H123" s="31">
        <f t="shared" ref="H123:J123" si="56">ROUND(G123/E123*100,1)</f>
        <v>103.4</v>
      </c>
      <c r="I123" s="31">
        <f>SUM(I124:I126)</f>
        <v>16050</v>
      </c>
      <c r="J123" s="31">
        <f t="shared" si="56"/>
        <v>104.6</v>
      </c>
      <c r="K123" s="31">
        <f>SUM(K124:K126)</f>
        <v>16200</v>
      </c>
      <c r="L123" s="31">
        <f t="shared" si="42"/>
        <v>105.5</v>
      </c>
    </row>
    <row r="124" spans="1:13" s="18" customFormat="1" ht="1.5" hidden="1" customHeight="1">
      <c r="A124" s="15" t="s">
        <v>87</v>
      </c>
      <c r="B124" s="65"/>
      <c r="C124" s="65"/>
      <c r="D124" s="64" t="e">
        <f t="shared" si="49"/>
        <v>#DIV/0!</v>
      </c>
      <c r="E124" s="54">
        <v>0</v>
      </c>
      <c r="F124" s="64" t="e">
        <f t="shared" si="46"/>
        <v>#DIV/0!</v>
      </c>
      <c r="G124" s="54">
        <v>0</v>
      </c>
      <c r="H124" s="64" t="e">
        <f t="shared" si="47"/>
        <v>#DIV/0!</v>
      </c>
      <c r="I124" s="54"/>
      <c r="J124" s="64" t="e">
        <f t="shared" si="47"/>
        <v>#DIV/0!</v>
      </c>
      <c r="K124" s="54"/>
      <c r="L124" s="64" t="e">
        <f t="shared" si="42"/>
        <v>#DIV/0!</v>
      </c>
      <c r="M124" s="67"/>
    </row>
    <row r="125" spans="1:13" s="18" customFormat="1" ht="15" hidden="1" customHeight="1">
      <c r="A125" s="15" t="s">
        <v>88</v>
      </c>
      <c r="B125" s="54">
        <v>14400</v>
      </c>
      <c r="C125" s="54">
        <v>14400</v>
      </c>
      <c r="D125" s="64">
        <f t="shared" si="49"/>
        <v>100</v>
      </c>
      <c r="E125" s="54">
        <v>14850</v>
      </c>
      <c r="F125" s="64">
        <f t="shared" si="46"/>
        <v>103.1</v>
      </c>
      <c r="G125" s="54">
        <v>15350</v>
      </c>
      <c r="H125" s="64">
        <f t="shared" si="47"/>
        <v>103.4</v>
      </c>
      <c r="I125" s="54">
        <v>16050</v>
      </c>
      <c r="J125" s="64">
        <f t="shared" si="47"/>
        <v>104.6</v>
      </c>
      <c r="K125" s="54">
        <v>16200</v>
      </c>
      <c r="L125" s="64">
        <f t="shared" si="42"/>
        <v>105.5</v>
      </c>
      <c r="M125" s="67"/>
    </row>
    <row r="126" spans="1:13" s="18" customFormat="1" ht="0.75" hidden="1" customHeight="1">
      <c r="A126" s="15" t="s">
        <v>55</v>
      </c>
      <c r="B126" s="54"/>
      <c r="C126" s="54"/>
      <c r="D126" s="64" t="e">
        <f t="shared" si="49"/>
        <v>#DIV/0!</v>
      </c>
      <c r="E126" s="54"/>
      <c r="F126" s="64" t="e">
        <f t="shared" si="46"/>
        <v>#DIV/0!</v>
      </c>
      <c r="G126" s="54"/>
      <c r="H126" s="64" t="e">
        <f t="shared" si="47"/>
        <v>#DIV/0!</v>
      </c>
      <c r="I126" s="54"/>
      <c r="J126" s="64" t="e">
        <f t="shared" si="47"/>
        <v>#DIV/0!</v>
      </c>
      <c r="K126" s="54"/>
      <c r="L126" s="64" t="e">
        <f t="shared" si="42"/>
        <v>#DIV/0!</v>
      </c>
      <c r="M126" s="67"/>
    </row>
    <row r="127" spans="1:13" ht="19.5" hidden="1" customHeight="1">
      <c r="A127" s="30" t="s">
        <v>46</v>
      </c>
      <c r="B127" s="31">
        <f>SUM(B128:B130)</f>
        <v>0</v>
      </c>
      <c r="C127" s="31">
        <f>SUM(C128:C130)</f>
        <v>0</v>
      </c>
      <c r="D127" s="31" t="e">
        <f t="shared" si="49"/>
        <v>#DIV/0!</v>
      </c>
      <c r="E127" s="31">
        <f>SUM(E128:E130)</f>
        <v>0</v>
      </c>
      <c r="F127" s="31" t="e">
        <f t="shared" si="46"/>
        <v>#DIV/0!</v>
      </c>
      <c r="G127" s="31">
        <f>SUM(G128:G130)</f>
        <v>0</v>
      </c>
      <c r="H127" s="31" t="e">
        <f t="shared" si="47"/>
        <v>#DIV/0!</v>
      </c>
      <c r="I127" s="31">
        <f>SUM(I128:I130)</f>
        <v>0</v>
      </c>
      <c r="J127" s="31" t="e">
        <f t="shared" si="47"/>
        <v>#DIV/0!</v>
      </c>
      <c r="K127" s="31">
        <f>SUM(K128:K130)</f>
        <v>0</v>
      </c>
      <c r="L127" s="31" t="e">
        <f t="shared" si="42"/>
        <v>#DIV/0!</v>
      </c>
    </row>
    <row r="128" spans="1:13" s="18" customFormat="1" ht="15" hidden="1" customHeight="1">
      <c r="A128" s="15" t="s">
        <v>55</v>
      </c>
      <c r="B128" s="54"/>
      <c r="C128" s="54"/>
      <c r="D128" s="64" t="e">
        <f t="shared" si="49"/>
        <v>#DIV/0!</v>
      </c>
      <c r="E128" s="54"/>
      <c r="F128" s="64" t="e">
        <f t="shared" ref="F128:F131" si="57">ROUND(E128/C128*100,1)</f>
        <v>#DIV/0!</v>
      </c>
      <c r="G128" s="54"/>
      <c r="H128" s="64" t="e">
        <f t="shared" ref="H128:L131" si="58">ROUND(G128/E128*100,1)</f>
        <v>#DIV/0!</v>
      </c>
      <c r="I128" s="54"/>
      <c r="J128" s="64" t="e">
        <f t="shared" si="58"/>
        <v>#DIV/0!</v>
      </c>
      <c r="K128" s="54"/>
      <c r="L128" s="64" t="e">
        <f t="shared" si="42"/>
        <v>#DIV/0!</v>
      </c>
    </row>
    <row r="129" spans="1:12" s="18" customFormat="1" ht="15" hidden="1" customHeight="1">
      <c r="A129" s="15" t="s">
        <v>55</v>
      </c>
      <c r="B129" s="54"/>
      <c r="C129" s="54"/>
      <c r="D129" s="64" t="e">
        <f t="shared" si="49"/>
        <v>#DIV/0!</v>
      </c>
      <c r="E129" s="54"/>
      <c r="F129" s="64" t="e">
        <f t="shared" si="57"/>
        <v>#DIV/0!</v>
      </c>
      <c r="G129" s="54"/>
      <c r="H129" s="64" t="e">
        <f t="shared" si="58"/>
        <v>#DIV/0!</v>
      </c>
      <c r="I129" s="54"/>
      <c r="J129" s="64" t="e">
        <f t="shared" si="58"/>
        <v>#DIV/0!</v>
      </c>
      <c r="K129" s="54"/>
      <c r="L129" s="64" t="e">
        <f t="shared" si="42"/>
        <v>#DIV/0!</v>
      </c>
    </row>
    <row r="130" spans="1:12" s="18" customFormat="1" ht="15" hidden="1" customHeight="1">
      <c r="A130" s="15" t="s">
        <v>55</v>
      </c>
      <c r="B130" s="54"/>
      <c r="C130" s="54"/>
      <c r="D130" s="64" t="e">
        <f t="shared" si="49"/>
        <v>#DIV/0!</v>
      </c>
      <c r="E130" s="54"/>
      <c r="F130" s="64" t="e">
        <f t="shared" si="57"/>
        <v>#DIV/0!</v>
      </c>
      <c r="G130" s="54"/>
      <c r="H130" s="64" t="e">
        <f t="shared" si="58"/>
        <v>#DIV/0!</v>
      </c>
      <c r="I130" s="54"/>
      <c r="J130" s="64" t="e">
        <f t="shared" si="58"/>
        <v>#DIV/0!</v>
      </c>
      <c r="K130" s="54"/>
      <c r="L130" s="64" t="e">
        <f t="shared" si="42"/>
        <v>#DIV/0!</v>
      </c>
    </row>
    <row r="131" spans="1:12" ht="19.5" hidden="1" customHeight="1">
      <c r="A131" s="30" t="s">
        <v>9</v>
      </c>
      <c r="B131" s="31">
        <f>SUM(B132:B137)+B139</f>
        <v>315069</v>
      </c>
      <c r="C131" s="31">
        <f>SUM(C132:C137)+C139</f>
        <v>317273</v>
      </c>
      <c r="D131" s="31">
        <f t="shared" si="49"/>
        <v>100.7</v>
      </c>
      <c r="E131" s="31">
        <f>SUM(E132:E137)+E139</f>
        <v>325573</v>
      </c>
      <c r="F131" s="31">
        <f t="shared" si="57"/>
        <v>102.6</v>
      </c>
      <c r="G131" s="31">
        <f>SUM(G132:G137)+G139</f>
        <v>336720</v>
      </c>
      <c r="H131" s="31">
        <f t="shared" si="58"/>
        <v>103.4</v>
      </c>
      <c r="I131" s="31">
        <f>SUM(I132:I137)+I139</f>
        <v>349748.3</v>
      </c>
      <c r="J131" s="31">
        <f t="shared" si="58"/>
        <v>103.9</v>
      </c>
      <c r="K131" s="31">
        <f>SUM(K132:K137)+K139</f>
        <v>366637.8</v>
      </c>
      <c r="L131" s="31">
        <f t="shared" si="58"/>
        <v>104.8</v>
      </c>
    </row>
    <row r="132" spans="1:12" s="18" customFormat="1" ht="15" hidden="1" customHeight="1">
      <c r="A132" s="15" t="s">
        <v>89</v>
      </c>
      <c r="B132" s="54">
        <v>230000</v>
      </c>
      <c r="C132" s="54">
        <v>231000</v>
      </c>
      <c r="D132" s="64">
        <f t="shared" si="49"/>
        <v>100.4</v>
      </c>
      <c r="E132" s="54">
        <v>238000</v>
      </c>
      <c r="F132" s="64">
        <f t="shared" si="46"/>
        <v>103</v>
      </c>
      <c r="G132" s="54">
        <v>245772</v>
      </c>
      <c r="H132" s="64">
        <f t="shared" si="47"/>
        <v>103.3</v>
      </c>
      <c r="I132" s="54">
        <v>254374</v>
      </c>
      <c r="J132" s="64">
        <f t="shared" si="47"/>
        <v>103.5</v>
      </c>
      <c r="K132" s="54">
        <v>266075</v>
      </c>
      <c r="L132" s="64">
        <f t="shared" ref="L132:L137" si="59">ROUND(K132/I132*100,1)</f>
        <v>104.6</v>
      </c>
    </row>
    <row r="133" spans="1:12" s="18" customFormat="1" ht="15" hidden="1" customHeight="1">
      <c r="A133" s="15" t="s">
        <v>90</v>
      </c>
      <c r="B133" s="54">
        <v>34800</v>
      </c>
      <c r="C133" s="54">
        <v>35500</v>
      </c>
      <c r="D133" s="64">
        <f t="shared" si="49"/>
        <v>102</v>
      </c>
      <c r="E133" s="54">
        <v>36000</v>
      </c>
      <c r="F133" s="64">
        <f t="shared" si="46"/>
        <v>101.4</v>
      </c>
      <c r="G133" s="54">
        <v>37100</v>
      </c>
      <c r="H133" s="64">
        <f t="shared" si="47"/>
        <v>103.1</v>
      </c>
      <c r="I133" s="54">
        <v>38900</v>
      </c>
      <c r="J133" s="64">
        <f t="shared" si="47"/>
        <v>104.9</v>
      </c>
      <c r="K133" s="54">
        <v>41000</v>
      </c>
      <c r="L133" s="64">
        <f t="shared" si="59"/>
        <v>105.4</v>
      </c>
    </row>
    <row r="134" spans="1:12" s="18" customFormat="1" ht="15" hidden="1" customHeight="1">
      <c r="A134" s="15" t="s">
        <v>91</v>
      </c>
      <c r="B134" s="54">
        <v>1270</v>
      </c>
      <c r="C134" s="54">
        <v>1300</v>
      </c>
      <c r="D134" s="64">
        <f t="shared" si="49"/>
        <v>102.4</v>
      </c>
      <c r="E134" s="54">
        <v>1310</v>
      </c>
      <c r="F134" s="64">
        <f t="shared" si="46"/>
        <v>100.8</v>
      </c>
      <c r="G134" s="54">
        <v>1350</v>
      </c>
      <c r="H134" s="64">
        <f t="shared" si="47"/>
        <v>103.1</v>
      </c>
      <c r="I134" s="54">
        <v>1401.3</v>
      </c>
      <c r="J134" s="64">
        <f t="shared" si="47"/>
        <v>103.8</v>
      </c>
      <c r="K134" s="54">
        <v>1464</v>
      </c>
      <c r="L134" s="64">
        <f t="shared" si="59"/>
        <v>104.5</v>
      </c>
    </row>
    <row r="135" spans="1:12" s="18" customFormat="1" ht="15" hidden="1" customHeight="1">
      <c r="A135" s="15" t="s">
        <v>92</v>
      </c>
      <c r="B135" s="54">
        <v>5600</v>
      </c>
      <c r="C135" s="54">
        <v>5700</v>
      </c>
      <c r="D135" s="64">
        <f t="shared" si="49"/>
        <v>101.8</v>
      </c>
      <c r="E135" s="54">
        <v>5800</v>
      </c>
      <c r="F135" s="64">
        <f t="shared" si="46"/>
        <v>101.8</v>
      </c>
      <c r="G135" s="54">
        <v>5985</v>
      </c>
      <c r="H135" s="64">
        <f t="shared" si="47"/>
        <v>103.2</v>
      </c>
      <c r="I135" s="54">
        <v>6210</v>
      </c>
      <c r="J135" s="64">
        <f t="shared" si="47"/>
        <v>103.8</v>
      </c>
      <c r="K135" s="54">
        <v>6470.8</v>
      </c>
      <c r="L135" s="64">
        <f t="shared" si="59"/>
        <v>104.2</v>
      </c>
    </row>
    <row r="136" spans="1:12" s="18" customFormat="1" ht="15" hidden="1" customHeight="1">
      <c r="A136" s="15" t="s">
        <v>93</v>
      </c>
      <c r="B136" s="54">
        <v>5250</v>
      </c>
      <c r="C136" s="54">
        <v>5350</v>
      </c>
      <c r="D136" s="64">
        <f t="shared" si="49"/>
        <v>101.9</v>
      </c>
      <c r="E136" s="54">
        <v>5450</v>
      </c>
      <c r="F136" s="64">
        <f t="shared" si="46"/>
        <v>101.9</v>
      </c>
      <c r="G136" s="54">
        <v>5618</v>
      </c>
      <c r="H136" s="64">
        <f t="shared" si="47"/>
        <v>103.1</v>
      </c>
      <c r="I136" s="54">
        <v>5815</v>
      </c>
      <c r="J136" s="64">
        <f t="shared" si="47"/>
        <v>103.5</v>
      </c>
      <c r="K136" s="54">
        <v>6077</v>
      </c>
      <c r="L136" s="64">
        <f t="shared" si="59"/>
        <v>104.5</v>
      </c>
    </row>
    <row r="137" spans="1:12" s="18" customFormat="1" ht="15" hidden="1" customHeight="1">
      <c r="A137" s="15" t="s">
        <v>94</v>
      </c>
      <c r="B137" s="54">
        <v>4150</v>
      </c>
      <c r="C137" s="54">
        <v>4250</v>
      </c>
      <c r="D137" s="64">
        <f t="shared" si="49"/>
        <v>102.4</v>
      </c>
      <c r="E137" s="54">
        <v>4335</v>
      </c>
      <c r="F137" s="64">
        <f t="shared" si="46"/>
        <v>102</v>
      </c>
      <c r="G137" s="54">
        <v>4482</v>
      </c>
      <c r="H137" s="64">
        <f t="shared" si="47"/>
        <v>103.4</v>
      </c>
      <c r="I137" s="54">
        <v>4643</v>
      </c>
      <c r="J137" s="64">
        <f t="shared" si="47"/>
        <v>103.6</v>
      </c>
      <c r="K137" s="54">
        <v>4857</v>
      </c>
      <c r="L137" s="64">
        <f t="shared" si="59"/>
        <v>104.6</v>
      </c>
    </row>
    <row r="138" spans="1:12" ht="12" hidden="1" customHeight="1">
      <c r="A138" s="22" t="s">
        <v>8</v>
      </c>
      <c r="B138" s="95"/>
      <c r="C138" s="95"/>
      <c r="D138" s="60"/>
      <c r="E138" s="95"/>
      <c r="F138" s="60"/>
      <c r="G138" s="95"/>
      <c r="H138" s="60"/>
      <c r="I138" s="60"/>
      <c r="J138" s="60"/>
      <c r="K138" s="95"/>
      <c r="L138" s="60"/>
    </row>
    <row r="139" spans="1:12" ht="39" hidden="1" customHeight="1">
      <c r="A139" s="30" t="s">
        <v>47</v>
      </c>
      <c r="B139" s="31">
        <f>SUM(B140:B153)</f>
        <v>33999</v>
      </c>
      <c r="C139" s="31">
        <f>SUM(C140:C153)</f>
        <v>34173</v>
      </c>
      <c r="D139" s="31">
        <f t="shared" ref="D139:D154" si="60">ROUND(C139/B139*100,1)</f>
        <v>100.5</v>
      </c>
      <c r="E139" s="31">
        <f>SUM(E140:E153)</f>
        <v>34678</v>
      </c>
      <c r="F139" s="31">
        <f t="shared" ref="F139" si="61">ROUND(E139/C139*100,1)</f>
        <v>101.5</v>
      </c>
      <c r="G139" s="31">
        <f>SUM(G140:G153)</f>
        <v>36413</v>
      </c>
      <c r="H139" s="31">
        <f t="shared" ref="H139:L139" si="62">ROUND(G139/E139*100,1)</f>
        <v>105</v>
      </c>
      <c r="I139" s="31">
        <f>SUM(I140:I153)</f>
        <v>38405</v>
      </c>
      <c r="J139" s="31">
        <f t="shared" si="62"/>
        <v>105.5</v>
      </c>
      <c r="K139" s="31">
        <f>SUM(K140:K153)</f>
        <v>40694</v>
      </c>
      <c r="L139" s="31">
        <f t="shared" si="62"/>
        <v>106</v>
      </c>
    </row>
    <row r="140" spans="1:12" s="18" customFormat="1" ht="15" hidden="1" customHeight="1">
      <c r="A140" s="15" t="s">
        <v>95</v>
      </c>
      <c r="B140" s="65">
        <v>21371</v>
      </c>
      <c r="C140" s="65">
        <v>21500</v>
      </c>
      <c r="D140" s="64">
        <f t="shared" si="60"/>
        <v>100.6</v>
      </c>
      <c r="E140" s="65">
        <v>21850</v>
      </c>
      <c r="F140" s="64">
        <f t="shared" si="46"/>
        <v>101.6</v>
      </c>
      <c r="G140" s="65">
        <v>22950</v>
      </c>
      <c r="H140" s="64">
        <f t="shared" si="47"/>
        <v>105</v>
      </c>
      <c r="I140" s="65">
        <v>24200</v>
      </c>
      <c r="J140" s="64">
        <f t="shared" si="47"/>
        <v>105.4</v>
      </c>
      <c r="K140" s="65">
        <v>25650</v>
      </c>
      <c r="L140" s="64">
        <f t="shared" ref="L140:L153" si="63">ROUND(K140/I140*100,1)</f>
        <v>106</v>
      </c>
    </row>
    <row r="141" spans="1:12" s="18" customFormat="1" ht="15" hidden="1" customHeight="1">
      <c r="A141" s="15" t="s">
        <v>96</v>
      </c>
      <c r="B141" s="65">
        <v>2650</v>
      </c>
      <c r="C141" s="65">
        <v>2660</v>
      </c>
      <c r="D141" s="64">
        <f t="shared" si="60"/>
        <v>100.4</v>
      </c>
      <c r="E141" s="65">
        <v>2700</v>
      </c>
      <c r="F141" s="64">
        <f t="shared" si="46"/>
        <v>101.5</v>
      </c>
      <c r="G141" s="65">
        <v>2850</v>
      </c>
      <c r="H141" s="64">
        <f t="shared" si="47"/>
        <v>105.6</v>
      </c>
      <c r="I141" s="65">
        <v>3000</v>
      </c>
      <c r="J141" s="64">
        <f t="shared" si="47"/>
        <v>105.3</v>
      </c>
      <c r="K141" s="65">
        <v>3180</v>
      </c>
      <c r="L141" s="64">
        <f t="shared" si="63"/>
        <v>106</v>
      </c>
    </row>
    <row r="142" spans="1:12" s="18" customFormat="1" ht="15" hidden="1" customHeight="1">
      <c r="A142" s="15" t="s">
        <v>97</v>
      </c>
      <c r="B142" s="65">
        <v>2390</v>
      </c>
      <c r="C142" s="65">
        <v>2400</v>
      </c>
      <c r="D142" s="64">
        <f t="shared" si="60"/>
        <v>100.4</v>
      </c>
      <c r="E142" s="65">
        <v>2430</v>
      </c>
      <c r="F142" s="64">
        <f t="shared" si="46"/>
        <v>101.3</v>
      </c>
      <c r="G142" s="65">
        <v>2552</v>
      </c>
      <c r="H142" s="64">
        <f t="shared" si="47"/>
        <v>105</v>
      </c>
      <c r="I142" s="65">
        <v>2700</v>
      </c>
      <c r="J142" s="64">
        <f t="shared" si="47"/>
        <v>105.8</v>
      </c>
      <c r="K142" s="65">
        <v>2860</v>
      </c>
      <c r="L142" s="64">
        <f t="shared" si="63"/>
        <v>105.9</v>
      </c>
    </row>
    <row r="143" spans="1:12" s="18" customFormat="1" ht="15" hidden="1" customHeight="1">
      <c r="A143" s="15" t="s">
        <v>98</v>
      </c>
      <c r="B143" s="65">
        <v>481</v>
      </c>
      <c r="C143" s="65">
        <v>482</v>
      </c>
      <c r="D143" s="64">
        <f t="shared" si="60"/>
        <v>100.2</v>
      </c>
      <c r="E143" s="65">
        <v>488</v>
      </c>
      <c r="F143" s="64">
        <f t="shared" si="46"/>
        <v>101.2</v>
      </c>
      <c r="G143" s="65">
        <v>512</v>
      </c>
      <c r="H143" s="64">
        <f t="shared" si="47"/>
        <v>104.9</v>
      </c>
      <c r="I143" s="65">
        <v>540</v>
      </c>
      <c r="J143" s="64">
        <f t="shared" si="47"/>
        <v>105.5</v>
      </c>
      <c r="K143" s="65">
        <v>570</v>
      </c>
      <c r="L143" s="64">
        <f t="shared" si="63"/>
        <v>105.6</v>
      </c>
    </row>
    <row r="144" spans="1:12" s="18" customFormat="1" ht="15" hidden="1" customHeight="1">
      <c r="A144" s="15" t="s">
        <v>99</v>
      </c>
      <c r="B144" s="65">
        <v>775</v>
      </c>
      <c r="C144" s="65">
        <v>776</v>
      </c>
      <c r="D144" s="64">
        <f t="shared" si="60"/>
        <v>100.1</v>
      </c>
      <c r="E144" s="65">
        <v>785</v>
      </c>
      <c r="F144" s="64">
        <f t="shared" si="46"/>
        <v>101.2</v>
      </c>
      <c r="G144" s="65">
        <v>823</v>
      </c>
      <c r="H144" s="64">
        <f t="shared" si="47"/>
        <v>104.8</v>
      </c>
      <c r="I144" s="65">
        <v>870</v>
      </c>
      <c r="J144" s="64">
        <f t="shared" si="47"/>
        <v>105.7</v>
      </c>
      <c r="K144" s="65">
        <v>925</v>
      </c>
      <c r="L144" s="64">
        <f t="shared" si="63"/>
        <v>106.3</v>
      </c>
    </row>
    <row r="145" spans="1:12" s="18" customFormat="1" ht="15" hidden="1" customHeight="1">
      <c r="A145" s="15" t="s">
        <v>100</v>
      </c>
      <c r="B145" s="65">
        <v>1334</v>
      </c>
      <c r="C145" s="65">
        <v>1340</v>
      </c>
      <c r="D145" s="64">
        <f t="shared" si="60"/>
        <v>100.4</v>
      </c>
      <c r="E145" s="65">
        <v>1350</v>
      </c>
      <c r="F145" s="64">
        <f t="shared" si="46"/>
        <v>100.7</v>
      </c>
      <c r="G145" s="65">
        <v>1418</v>
      </c>
      <c r="H145" s="64">
        <f t="shared" si="47"/>
        <v>105</v>
      </c>
      <c r="I145" s="65">
        <v>1500</v>
      </c>
      <c r="J145" s="64">
        <f t="shared" si="47"/>
        <v>105.8</v>
      </c>
      <c r="K145" s="65">
        <v>1590</v>
      </c>
      <c r="L145" s="64">
        <f t="shared" si="63"/>
        <v>106</v>
      </c>
    </row>
    <row r="146" spans="1:12" s="18" customFormat="1" ht="15" hidden="1" customHeight="1">
      <c r="A146" s="15" t="s">
        <v>101</v>
      </c>
      <c r="B146" s="65">
        <v>499</v>
      </c>
      <c r="C146" s="65">
        <v>500</v>
      </c>
      <c r="D146" s="64">
        <f t="shared" si="60"/>
        <v>100.2</v>
      </c>
      <c r="E146" s="65">
        <v>507</v>
      </c>
      <c r="F146" s="64">
        <f t="shared" si="46"/>
        <v>101.4</v>
      </c>
      <c r="G146" s="65">
        <v>530</v>
      </c>
      <c r="H146" s="64">
        <f t="shared" si="47"/>
        <v>104.5</v>
      </c>
      <c r="I146" s="65">
        <v>560</v>
      </c>
      <c r="J146" s="64">
        <f t="shared" si="47"/>
        <v>105.7</v>
      </c>
      <c r="K146" s="65">
        <v>594</v>
      </c>
      <c r="L146" s="64">
        <f t="shared" si="63"/>
        <v>106.1</v>
      </c>
    </row>
    <row r="147" spans="1:12" s="18" customFormat="1" ht="15" hidden="1" customHeight="1">
      <c r="A147" s="15" t="s">
        <v>102</v>
      </c>
      <c r="B147" s="65">
        <v>840</v>
      </c>
      <c r="C147" s="65">
        <v>842</v>
      </c>
      <c r="D147" s="64">
        <f t="shared" si="60"/>
        <v>100.2</v>
      </c>
      <c r="E147" s="65">
        <v>848</v>
      </c>
      <c r="F147" s="64">
        <f t="shared" si="46"/>
        <v>100.7</v>
      </c>
      <c r="G147" s="65">
        <v>888</v>
      </c>
      <c r="H147" s="64">
        <f t="shared" si="47"/>
        <v>104.7</v>
      </c>
      <c r="I147" s="65">
        <v>935</v>
      </c>
      <c r="J147" s="64">
        <f t="shared" si="47"/>
        <v>105.3</v>
      </c>
      <c r="K147" s="65">
        <v>988</v>
      </c>
      <c r="L147" s="64">
        <f t="shared" si="63"/>
        <v>105.7</v>
      </c>
    </row>
    <row r="148" spans="1:12" s="18" customFormat="1" ht="15" hidden="1" customHeight="1">
      <c r="A148" s="15" t="s">
        <v>104</v>
      </c>
      <c r="B148" s="65">
        <v>453</v>
      </c>
      <c r="C148" s="65">
        <v>455</v>
      </c>
      <c r="D148" s="64">
        <f>ROUND(C148/B148*100,1)</f>
        <v>100.4</v>
      </c>
      <c r="E148" s="65">
        <v>465</v>
      </c>
      <c r="F148" s="64">
        <f>ROUND(E148/C148*100,1)</f>
        <v>102.2</v>
      </c>
      <c r="G148" s="65">
        <v>488</v>
      </c>
      <c r="H148" s="64">
        <f>ROUND(G148/E148*100,1)</f>
        <v>104.9</v>
      </c>
      <c r="I148" s="65">
        <v>515</v>
      </c>
      <c r="J148" s="64">
        <f>ROUND(I148/G148*100,1)</f>
        <v>105.5</v>
      </c>
      <c r="K148" s="65">
        <v>545</v>
      </c>
      <c r="L148" s="64">
        <f>ROUND(K148/I148*100,1)</f>
        <v>105.8</v>
      </c>
    </row>
    <row r="149" spans="1:12" s="18" customFormat="1" ht="15" hidden="1" customHeight="1">
      <c r="A149" s="15" t="s">
        <v>103</v>
      </c>
      <c r="B149" s="65">
        <v>612</v>
      </c>
      <c r="C149" s="65">
        <v>615</v>
      </c>
      <c r="D149" s="64">
        <f>ROUND(C149/B149*100,1)</f>
        <v>100.5</v>
      </c>
      <c r="E149" s="65">
        <v>618</v>
      </c>
      <c r="F149" s="64">
        <f>ROUND(E149/C149*100,1)</f>
        <v>100.5</v>
      </c>
      <c r="G149" s="65">
        <v>647</v>
      </c>
      <c r="H149" s="64">
        <f>ROUND(G149/E149*100,1)</f>
        <v>104.7</v>
      </c>
      <c r="I149" s="65">
        <v>680</v>
      </c>
      <c r="J149" s="64">
        <f>ROUND(I149/G149*100,1)</f>
        <v>105.1</v>
      </c>
      <c r="K149" s="65">
        <v>720</v>
      </c>
      <c r="L149" s="64">
        <f>ROUND(K149/I149*100,1)</f>
        <v>105.9</v>
      </c>
    </row>
    <row r="150" spans="1:12" s="18" customFormat="1" ht="15" hidden="1" customHeight="1">
      <c r="A150" s="15" t="s">
        <v>105</v>
      </c>
      <c r="B150" s="65">
        <v>475</v>
      </c>
      <c r="C150" s="65">
        <v>477</v>
      </c>
      <c r="D150" s="64">
        <f t="shared" si="60"/>
        <v>100.4</v>
      </c>
      <c r="E150" s="65">
        <v>482</v>
      </c>
      <c r="F150" s="64">
        <f t="shared" si="46"/>
        <v>101</v>
      </c>
      <c r="G150" s="65">
        <v>505</v>
      </c>
      <c r="H150" s="64">
        <f t="shared" si="47"/>
        <v>104.8</v>
      </c>
      <c r="I150" s="65">
        <v>530</v>
      </c>
      <c r="J150" s="64">
        <f t="shared" si="47"/>
        <v>105</v>
      </c>
      <c r="K150" s="65">
        <v>560</v>
      </c>
      <c r="L150" s="64">
        <f t="shared" si="63"/>
        <v>105.7</v>
      </c>
    </row>
    <row r="151" spans="1:12" s="18" customFormat="1" ht="15" hidden="1" customHeight="1">
      <c r="A151" s="15" t="s">
        <v>106</v>
      </c>
      <c r="B151" s="65">
        <v>682</v>
      </c>
      <c r="C151" s="65">
        <v>683</v>
      </c>
      <c r="D151" s="64">
        <f t="shared" si="60"/>
        <v>100.1</v>
      </c>
      <c r="E151" s="65">
        <v>691</v>
      </c>
      <c r="F151" s="64">
        <f t="shared" si="46"/>
        <v>101.2</v>
      </c>
      <c r="G151" s="65">
        <v>726</v>
      </c>
      <c r="H151" s="64">
        <f t="shared" si="47"/>
        <v>105.1</v>
      </c>
      <c r="I151" s="65">
        <v>770</v>
      </c>
      <c r="J151" s="64">
        <f t="shared" si="47"/>
        <v>106.1</v>
      </c>
      <c r="K151" s="65">
        <v>816</v>
      </c>
      <c r="L151" s="64">
        <f t="shared" si="63"/>
        <v>106</v>
      </c>
    </row>
    <row r="152" spans="1:12" s="18" customFormat="1" ht="15" hidden="1" customHeight="1">
      <c r="A152" s="15" t="s">
        <v>107</v>
      </c>
      <c r="B152" s="65">
        <v>824</v>
      </c>
      <c r="C152" s="65">
        <v>827</v>
      </c>
      <c r="D152" s="64">
        <f t="shared" si="60"/>
        <v>100.4</v>
      </c>
      <c r="E152" s="65">
        <v>840</v>
      </c>
      <c r="F152" s="64">
        <f>ROUND(E152/C152*100,1)</f>
        <v>101.6</v>
      </c>
      <c r="G152" s="65">
        <v>874</v>
      </c>
      <c r="H152" s="64">
        <f t="shared" si="47"/>
        <v>104</v>
      </c>
      <c r="I152" s="65">
        <v>920</v>
      </c>
      <c r="J152" s="64">
        <f t="shared" si="47"/>
        <v>105.3</v>
      </c>
      <c r="K152" s="65">
        <v>973</v>
      </c>
      <c r="L152" s="64">
        <f t="shared" si="63"/>
        <v>105.8</v>
      </c>
    </row>
    <row r="153" spans="1:12" s="18" customFormat="1" ht="15" hidden="1" customHeight="1">
      <c r="A153" s="15" t="s">
        <v>108</v>
      </c>
      <c r="B153" s="65">
        <v>613</v>
      </c>
      <c r="C153" s="65">
        <v>616</v>
      </c>
      <c r="D153" s="64">
        <f t="shared" si="60"/>
        <v>100.5</v>
      </c>
      <c r="E153" s="65">
        <v>624</v>
      </c>
      <c r="F153" s="64">
        <f t="shared" si="46"/>
        <v>101.3</v>
      </c>
      <c r="G153" s="65">
        <v>650</v>
      </c>
      <c r="H153" s="64">
        <f t="shared" si="47"/>
        <v>104.2</v>
      </c>
      <c r="I153" s="65">
        <v>685</v>
      </c>
      <c r="J153" s="64">
        <f t="shared" si="47"/>
        <v>105.4</v>
      </c>
      <c r="K153" s="65">
        <v>723</v>
      </c>
      <c r="L153" s="64">
        <f t="shared" si="63"/>
        <v>105.5</v>
      </c>
    </row>
    <row r="154" spans="1:12" ht="24.95" hidden="1" customHeight="1">
      <c r="A154" s="30" t="s">
        <v>48</v>
      </c>
      <c r="B154" s="33">
        <f>ROUND(B156+B183+B209,1)</f>
        <v>420635</v>
      </c>
      <c r="C154" s="33">
        <f>ROUND(C156+C183+C209,1)</f>
        <v>457866</v>
      </c>
      <c r="D154" s="31">
        <f t="shared" si="60"/>
        <v>108.9</v>
      </c>
      <c r="E154" s="33">
        <f>ROUND(E156+E183+E209,1)</f>
        <v>486240</v>
      </c>
      <c r="F154" s="31">
        <f t="shared" si="46"/>
        <v>106.2</v>
      </c>
      <c r="G154" s="33">
        <f>ROUND(G156+G183+G209,1)</f>
        <v>517842.1</v>
      </c>
      <c r="H154" s="31">
        <f t="shared" si="47"/>
        <v>106.5</v>
      </c>
      <c r="I154" s="33">
        <f>ROUND(I156+I183+I209,1)</f>
        <v>552687.6</v>
      </c>
      <c r="J154" s="31">
        <f t="shared" si="47"/>
        <v>106.7</v>
      </c>
      <c r="K154" s="33">
        <f>ROUND(K156+K183+K209,1)</f>
        <v>591374.19999999995</v>
      </c>
      <c r="L154" s="31">
        <f>K154/I154*100</f>
        <v>106.9997228090516</v>
      </c>
    </row>
    <row r="155" spans="1:12" s="42" customFormat="1" ht="16.5" hidden="1" customHeight="1">
      <c r="A155" s="40" t="s">
        <v>5</v>
      </c>
      <c r="B155" s="96"/>
      <c r="C155" s="96"/>
      <c r="D155" s="97"/>
      <c r="E155" s="96"/>
      <c r="F155" s="97"/>
      <c r="G155" s="96"/>
      <c r="H155" s="97"/>
      <c r="I155" s="97"/>
      <c r="J155" s="97"/>
      <c r="K155" s="96"/>
      <c r="L155" s="97"/>
    </row>
    <row r="156" spans="1:12" s="42" customFormat="1" ht="17.25" hidden="1" customHeight="1">
      <c r="A156" s="101" t="s">
        <v>49</v>
      </c>
      <c r="B156" s="98">
        <f>SUM(B157:B182)</f>
        <v>195356</v>
      </c>
      <c r="C156" s="98">
        <f>SUM(C157:C182)</f>
        <v>207684</v>
      </c>
      <c r="D156" s="64">
        <f t="shared" ref="D156:D181" si="64">ROUND(C156/B156*100,1)</f>
        <v>106.3</v>
      </c>
      <c r="E156" s="98">
        <f>SUM(E157:E182)</f>
        <v>221249</v>
      </c>
      <c r="F156" s="64">
        <f t="shared" si="46"/>
        <v>106.5</v>
      </c>
      <c r="G156" s="98">
        <f>SUM(G157:G182)</f>
        <v>236349</v>
      </c>
      <c r="H156" s="64">
        <f t="shared" si="47"/>
        <v>106.8</v>
      </c>
      <c r="I156" s="98">
        <f>SUM(I157:I182)</f>
        <v>253161</v>
      </c>
      <c r="J156" s="64">
        <f t="shared" si="47"/>
        <v>107.1</v>
      </c>
      <c r="K156" s="98">
        <f>SUM(K157:K182)</f>
        <v>272005</v>
      </c>
      <c r="L156" s="64">
        <f t="shared" ref="L156" si="65">ROUND(K156/I156*100,1)</f>
        <v>107.4</v>
      </c>
    </row>
    <row r="157" spans="1:12" s="42" customFormat="1" ht="17.25" hidden="1" customHeight="1">
      <c r="A157" s="74" t="s">
        <v>109</v>
      </c>
      <c r="B157" s="65">
        <v>30700</v>
      </c>
      <c r="C157" s="65">
        <v>32700</v>
      </c>
      <c r="D157" s="64">
        <f t="shared" si="64"/>
        <v>106.5</v>
      </c>
      <c r="E157" s="65">
        <v>34745</v>
      </c>
      <c r="F157" s="64">
        <f t="shared" si="46"/>
        <v>106.3</v>
      </c>
      <c r="G157" s="65">
        <v>37100</v>
      </c>
      <c r="H157" s="64">
        <f t="shared" si="47"/>
        <v>106.8</v>
      </c>
      <c r="I157" s="65">
        <v>39750</v>
      </c>
      <c r="J157" s="64">
        <f t="shared" si="47"/>
        <v>107.1</v>
      </c>
      <c r="K157" s="65">
        <v>42700</v>
      </c>
      <c r="L157" s="64">
        <f t="shared" ref="L157:L181" si="66">ROUND(K157/I157*100,1)</f>
        <v>107.4</v>
      </c>
    </row>
    <row r="158" spans="1:12" s="42" customFormat="1" ht="17.25" hidden="1" customHeight="1">
      <c r="A158" s="74" t="s">
        <v>9</v>
      </c>
      <c r="B158" s="65">
        <v>28800</v>
      </c>
      <c r="C158" s="65">
        <v>30550</v>
      </c>
      <c r="D158" s="64">
        <f t="shared" si="64"/>
        <v>106.1</v>
      </c>
      <c r="E158" s="65">
        <v>32450</v>
      </c>
      <c r="F158" s="64">
        <f t="shared" si="46"/>
        <v>106.2</v>
      </c>
      <c r="G158" s="65">
        <v>34500</v>
      </c>
      <c r="H158" s="64">
        <f t="shared" si="47"/>
        <v>106.3</v>
      </c>
      <c r="I158" s="65">
        <v>36800</v>
      </c>
      <c r="J158" s="64">
        <f t="shared" si="47"/>
        <v>106.7</v>
      </c>
      <c r="K158" s="65">
        <v>39500</v>
      </c>
      <c r="L158" s="64">
        <f t="shared" si="66"/>
        <v>107.3</v>
      </c>
    </row>
    <row r="159" spans="1:12" s="42" customFormat="1" ht="17.25" hidden="1" customHeight="1">
      <c r="A159" s="74" t="s">
        <v>110</v>
      </c>
      <c r="B159" s="65">
        <v>17922</v>
      </c>
      <c r="C159" s="65">
        <v>19051</v>
      </c>
      <c r="D159" s="64">
        <f t="shared" si="64"/>
        <v>106.3</v>
      </c>
      <c r="E159" s="65">
        <v>20100</v>
      </c>
      <c r="F159" s="64">
        <f t="shared" si="46"/>
        <v>105.5</v>
      </c>
      <c r="G159" s="65">
        <v>21400</v>
      </c>
      <c r="H159" s="64">
        <f t="shared" si="47"/>
        <v>106.5</v>
      </c>
      <c r="I159" s="65">
        <v>22850</v>
      </c>
      <c r="J159" s="64">
        <f t="shared" si="47"/>
        <v>106.8</v>
      </c>
      <c r="K159" s="65">
        <v>24400</v>
      </c>
      <c r="L159" s="64">
        <f t="shared" si="66"/>
        <v>106.8</v>
      </c>
    </row>
    <row r="160" spans="1:12" s="42" customFormat="1" ht="17.25" hidden="1" customHeight="1">
      <c r="A160" s="74" t="s">
        <v>9</v>
      </c>
      <c r="B160" s="65">
        <v>11310</v>
      </c>
      <c r="C160" s="65">
        <v>11999</v>
      </c>
      <c r="D160" s="64">
        <f t="shared" si="64"/>
        <v>106.1</v>
      </c>
      <c r="E160" s="65">
        <v>12800</v>
      </c>
      <c r="F160" s="64">
        <f t="shared" si="46"/>
        <v>106.7</v>
      </c>
      <c r="G160" s="65">
        <v>13680</v>
      </c>
      <c r="H160" s="64">
        <f t="shared" si="47"/>
        <v>106.9</v>
      </c>
      <c r="I160" s="65">
        <v>14680</v>
      </c>
      <c r="J160" s="64">
        <f t="shared" si="47"/>
        <v>107.3</v>
      </c>
      <c r="K160" s="65">
        <v>15700</v>
      </c>
      <c r="L160" s="64">
        <f t="shared" si="66"/>
        <v>106.9</v>
      </c>
    </row>
    <row r="161" spans="1:12" s="42" customFormat="1" ht="17.25" hidden="1" customHeight="1">
      <c r="A161" s="74" t="s">
        <v>111</v>
      </c>
      <c r="B161" s="65">
        <v>5697</v>
      </c>
      <c r="C161" s="65">
        <v>6050</v>
      </c>
      <c r="D161" s="64">
        <f t="shared" si="64"/>
        <v>106.2</v>
      </c>
      <c r="E161" s="65">
        <v>6400</v>
      </c>
      <c r="F161" s="64">
        <f t="shared" si="46"/>
        <v>105.8</v>
      </c>
      <c r="G161" s="65">
        <v>6780</v>
      </c>
      <c r="H161" s="64">
        <f t="shared" si="47"/>
        <v>105.9</v>
      </c>
      <c r="I161" s="65">
        <v>7190</v>
      </c>
      <c r="J161" s="64">
        <f t="shared" si="47"/>
        <v>106</v>
      </c>
      <c r="K161" s="65">
        <v>7680</v>
      </c>
      <c r="L161" s="64">
        <f t="shared" si="66"/>
        <v>106.8</v>
      </c>
    </row>
    <row r="162" spans="1:12" s="42" customFormat="1" ht="17.25" hidden="1" customHeight="1">
      <c r="A162" s="74" t="s">
        <v>112</v>
      </c>
      <c r="B162" s="65">
        <v>7554</v>
      </c>
      <c r="C162" s="65">
        <v>8014</v>
      </c>
      <c r="D162" s="64">
        <f t="shared" si="64"/>
        <v>106.1</v>
      </c>
      <c r="E162" s="65">
        <v>8550</v>
      </c>
      <c r="F162" s="64">
        <f t="shared" si="46"/>
        <v>106.7</v>
      </c>
      <c r="G162" s="65">
        <v>9130</v>
      </c>
      <c r="H162" s="64">
        <f t="shared" si="47"/>
        <v>106.8</v>
      </c>
      <c r="I162" s="65">
        <v>9760</v>
      </c>
      <c r="J162" s="64">
        <f t="shared" si="47"/>
        <v>106.9</v>
      </c>
      <c r="K162" s="65">
        <v>10450</v>
      </c>
      <c r="L162" s="64">
        <f t="shared" si="66"/>
        <v>107.1</v>
      </c>
    </row>
    <row r="163" spans="1:12" s="42" customFormat="1" ht="17.25" hidden="1" customHeight="1">
      <c r="A163" s="74" t="s">
        <v>9</v>
      </c>
      <c r="B163" s="65">
        <v>4788</v>
      </c>
      <c r="C163" s="65">
        <v>5080</v>
      </c>
      <c r="D163" s="64">
        <f t="shared" si="64"/>
        <v>106.1</v>
      </c>
      <c r="E163" s="65">
        <v>5420</v>
      </c>
      <c r="F163" s="64">
        <f t="shared" si="46"/>
        <v>106.7</v>
      </c>
      <c r="G163" s="65">
        <v>5800</v>
      </c>
      <c r="H163" s="64">
        <f t="shared" si="47"/>
        <v>107</v>
      </c>
      <c r="I163" s="65">
        <v>6230</v>
      </c>
      <c r="J163" s="64">
        <f t="shared" si="47"/>
        <v>107.4</v>
      </c>
      <c r="K163" s="65">
        <v>6700</v>
      </c>
      <c r="L163" s="64">
        <f t="shared" si="66"/>
        <v>107.5</v>
      </c>
    </row>
    <row r="164" spans="1:12" s="18" customFormat="1" ht="15" hidden="1" customHeight="1">
      <c r="A164" s="74" t="s">
        <v>113</v>
      </c>
      <c r="B164" s="65">
        <v>6709</v>
      </c>
      <c r="C164" s="65">
        <v>7150</v>
      </c>
      <c r="D164" s="64">
        <f t="shared" si="64"/>
        <v>106.6</v>
      </c>
      <c r="E164" s="65">
        <v>7640</v>
      </c>
      <c r="F164" s="64">
        <f t="shared" si="46"/>
        <v>106.9</v>
      </c>
      <c r="G164" s="65">
        <v>8200</v>
      </c>
      <c r="H164" s="64">
        <f t="shared" si="47"/>
        <v>107.3</v>
      </c>
      <c r="I164" s="65">
        <v>8810</v>
      </c>
      <c r="J164" s="64">
        <f t="shared" si="47"/>
        <v>107.4</v>
      </c>
      <c r="K164" s="65">
        <v>9500</v>
      </c>
      <c r="L164" s="64">
        <f t="shared" si="66"/>
        <v>107.8</v>
      </c>
    </row>
    <row r="165" spans="1:12" s="18" customFormat="1" ht="15" hidden="1" customHeight="1">
      <c r="A165" s="74" t="s">
        <v>114</v>
      </c>
      <c r="B165" s="65">
        <v>10698</v>
      </c>
      <c r="C165" s="65">
        <v>11400</v>
      </c>
      <c r="D165" s="64">
        <f t="shared" si="64"/>
        <v>106.6</v>
      </c>
      <c r="E165" s="65">
        <v>12170</v>
      </c>
      <c r="F165" s="64">
        <f t="shared" si="46"/>
        <v>106.8</v>
      </c>
      <c r="G165" s="65">
        <v>13010</v>
      </c>
      <c r="H165" s="64">
        <f t="shared" si="47"/>
        <v>106.9</v>
      </c>
      <c r="I165" s="65">
        <v>13950</v>
      </c>
      <c r="J165" s="64">
        <f t="shared" si="47"/>
        <v>107.2</v>
      </c>
      <c r="K165" s="65">
        <v>15050</v>
      </c>
      <c r="L165" s="64">
        <f t="shared" si="66"/>
        <v>107.9</v>
      </c>
    </row>
    <row r="166" spans="1:12" s="18" customFormat="1" ht="15" hidden="1" customHeight="1">
      <c r="A166" s="74" t="s">
        <v>9</v>
      </c>
      <c r="B166" s="65">
        <v>5697</v>
      </c>
      <c r="C166" s="65">
        <v>6050</v>
      </c>
      <c r="D166" s="64">
        <f t="shared" si="64"/>
        <v>106.2</v>
      </c>
      <c r="E166" s="65">
        <v>6450</v>
      </c>
      <c r="F166" s="64">
        <f t="shared" si="46"/>
        <v>106.6</v>
      </c>
      <c r="G166" s="65">
        <v>6900</v>
      </c>
      <c r="H166" s="64">
        <f t="shared" si="47"/>
        <v>107</v>
      </c>
      <c r="I166" s="65">
        <v>7390</v>
      </c>
      <c r="J166" s="64">
        <f t="shared" si="47"/>
        <v>107.1</v>
      </c>
      <c r="K166" s="65">
        <v>7950</v>
      </c>
      <c r="L166" s="64">
        <f t="shared" si="66"/>
        <v>107.6</v>
      </c>
    </row>
    <row r="167" spans="1:12" s="18" customFormat="1" ht="15" hidden="1" customHeight="1">
      <c r="A167" s="74" t="s">
        <v>115</v>
      </c>
      <c r="B167" s="65">
        <v>4513</v>
      </c>
      <c r="C167" s="65">
        <v>4800</v>
      </c>
      <c r="D167" s="64">
        <f t="shared" si="64"/>
        <v>106.4</v>
      </c>
      <c r="E167" s="65">
        <v>5100</v>
      </c>
      <c r="F167" s="64">
        <f t="shared" si="46"/>
        <v>106.3</v>
      </c>
      <c r="G167" s="65">
        <v>5470</v>
      </c>
      <c r="H167" s="64">
        <f t="shared" si="47"/>
        <v>107.3</v>
      </c>
      <c r="I167" s="65">
        <v>5900</v>
      </c>
      <c r="J167" s="64">
        <f t="shared" si="47"/>
        <v>107.9</v>
      </c>
      <c r="K167" s="65">
        <v>6380</v>
      </c>
      <c r="L167" s="64">
        <f t="shared" si="66"/>
        <v>108.1</v>
      </c>
    </row>
    <row r="168" spans="1:12" s="18" customFormat="1" ht="15" hidden="1" customHeight="1">
      <c r="A168" s="74" t="s">
        <v>9</v>
      </c>
      <c r="B168" s="65">
        <v>751</v>
      </c>
      <c r="C168" s="65">
        <v>790</v>
      </c>
      <c r="D168" s="64">
        <f t="shared" si="64"/>
        <v>105.2</v>
      </c>
      <c r="E168" s="65">
        <v>840</v>
      </c>
      <c r="F168" s="64">
        <f t="shared" si="46"/>
        <v>106.3</v>
      </c>
      <c r="G168" s="65">
        <v>894</v>
      </c>
      <c r="H168" s="64">
        <f t="shared" si="47"/>
        <v>106.4</v>
      </c>
      <c r="I168" s="65">
        <v>952</v>
      </c>
      <c r="J168" s="64">
        <f t="shared" si="47"/>
        <v>106.5</v>
      </c>
      <c r="K168" s="65">
        <v>1015</v>
      </c>
      <c r="L168" s="64">
        <f t="shared" si="66"/>
        <v>106.6</v>
      </c>
    </row>
    <row r="169" spans="1:12" s="18" customFormat="1" ht="15" hidden="1" customHeight="1">
      <c r="A169" s="74" t="s">
        <v>116</v>
      </c>
      <c r="B169" s="65">
        <v>6955</v>
      </c>
      <c r="C169" s="65">
        <v>7400</v>
      </c>
      <c r="D169" s="64">
        <f t="shared" si="64"/>
        <v>106.4</v>
      </c>
      <c r="E169" s="65">
        <v>7900</v>
      </c>
      <c r="F169" s="64">
        <f t="shared" si="46"/>
        <v>106.8</v>
      </c>
      <c r="G169" s="65">
        <v>8500</v>
      </c>
      <c r="H169" s="64">
        <f t="shared" si="47"/>
        <v>107.6</v>
      </c>
      <c r="I169" s="65">
        <v>9160</v>
      </c>
      <c r="J169" s="64">
        <f t="shared" si="47"/>
        <v>107.8</v>
      </c>
      <c r="K169" s="65">
        <v>9900</v>
      </c>
      <c r="L169" s="64">
        <f t="shared" si="66"/>
        <v>108.1</v>
      </c>
    </row>
    <row r="170" spans="1:12" s="18" customFormat="1" ht="15" hidden="1" customHeight="1">
      <c r="A170" s="74" t="s">
        <v>9</v>
      </c>
      <c r="B170" s="65">
        <v>1429</v>
      </c>
      <c r="C170" s="65">
        <v>1520</v>
      </c>
      <c r="D170" s="64">
        <f t="shared" si="64"/>
        <v>106.4</v>
      </c>
      <c r="E170" s="65">
        <v>1620</v>
      </c>
      <c r="F170" s="64">
        <f t="shared" si="46"/>
        <v>106.6</v>
      </c>
      <c r="G170" s="65">
        <v>1740</v>
      </c>
      <c r="H170" s="64">
        <f t="shared" si="47"/>
        <v>107.4</v>
      </c>
      <c r="I170" s="65">
        <v>1870</v>
      </c>
      <c r="J170" s="64">
        <f t="shared" si="47"/>
        <v>107.5</v>
      </c>
      <c r="K170" s="65">
        <v>2020</v>
      </c>
      <c r="L170" s="64">
        <f t="shared" si="66"/>
        <v>108</v>
      </c>
    </row>
    <row r="171" spans="1:12" s="18" customFormat="1" ht="15" hidden="1" customHeight="1">
      <c r="A171" s="74" t="s">
        <v>122</v>
      </c>
      <c r="B171" s="65">
        <v>7335</v>
      </c>
      <c r="C171" s="65">
        <v>7850</v>
      </c>
      <c r="D171" s="64">
        <f t="shared" si="64"/>
        <v>107</v>
      </c>
      <c r="E171" s="65">
        <v>8400</v>
      </c>
      <c r="F171" s="64">
        <f t="shared" si="46"/>
        <v>107</v>
      </c>
      <c r="G171" s="65">
        <v>9010</v>
      </c>
      <c r="H171" s="64">
        <f t="shared" si="47"/>
        <v>107.3</v>
      </c>
      <c r="I171" s="65">
        <v>9680</v>
      </c>
      <c r="J171" s="64">
        <f t="shared" si="47"/>
        <v>107.4</v>
      </c>
      <c r="K171" s="65">
        <v>10405</v>
      </c>
      <c r="L171" s="64">
        <f t="shared" si="66"/>
        <v>107.5</v>
      </c>
    </row>
    <row r="172" spans="1:12" s="18" customFormat="1" ht="15" hidden="1" customHeight="1">
      <c r="A172" s="74" t="s">
        <v>117</v>
      </c>
      <c r="B172" s="65">
        <v>8154</v>
      </c>
      <c r="C172" s="65">
        <v>8700</v>
      </c>
      <c r="D172" s="64">
        <f t="shared" si="64"/>
        <v>106.7</v>
      </c>
      <c r="E172" s="65">
        <v>9350</v>
      </c>
      <c r="F172" s="64">
        <f t="shared" si="46"/>
        <v>107.5</v>
      </c>
      <c r="G172" s="65">
        <v>10030</v>
      </c>
      <c r="H172" s="64">
        <f t="shared" si="47"/>
        <v>107.3</v>
      </c>
      <c r="I172" s="65">
        <v>10770</v>
      </c>
      <c r="J172" s="64">
        <f t="shared" si="47"/>
        <v>107.4</v>
      </c>
      <c r="K172" s="65">
        <v>11600</v>
      </c>
      <c r="L172" s="64">
        <f t="shared" si="66"/>
        <v>107.7</v>
      </c>
    </row>
    <row r="173" spans="1:12" s="18" customFormat="1" ht="15" hidden="1" customHeight="1">
      <c r="A173" s="74" t="s">
        <v>9</v>
      </c>
      <c r="B173" s="65">
        <v>1462</v>
      </c>
      <c r="C173" s="65">
        <v>1560</v>
      </c>
      <c r="D173" s="64">
        <f t="shared" si="64"/>
        <v>106.7</v>
      </c>
      <c r="E173" s="65">
        <v>1660</v>
      </c>
      <c r="F173" s="64">
        <f t="shared" si="46"/>
        <v>106.4</v>
      </c>
      <c r="G173" s="65">
        <v>1770</v>
      </c>
      <c r="H173" s="64">
        <f t="shared" si="47"/>
        <v>106.6</v>
      </c>
      <c r="I173" s="65">
        <v>1900</v>
      </c>
      <c r="J173" s="64">
        <f t="shared" si="47"/>
        <v>107.3</v>
      </c>
      <c r="K173" s="65">
        <v>2045</v>
      </c>
      <c r="L173" s="64">
        <f t="shared" si="66"/>
        <v>107.6</v>
      </c>
    </row>
    <row r="174" spans="1:12" s="18" customFormat="1" ht="15" hidden="1" customHeight="1">
      <c r="A174" s="74" t="s">
        <v>118</v>
      </c>
      <c r="B174" s="65">
        <v>7330</v>
      </c>
      <c r="C174" s="65">
        <v>7800</v>
      </c>
      <c r="D174" s="64">
        <f t="shared" si="64"/>
        <v>106.4</v>
      </c>
      <c r="E174" s="65">
        <v>8400</v>
      </c>
      <c r="F174" s="64">
        <f t="shared" si="46"/>
        <v>107.7</v>
      </c>
      <c r="G174" s="65">
        <v>9000</v>
      </c>
      <c r="H174" s="64">
        <f t="shared" si="47"/>
        <v>107.1</v>
      </c>
      <c r="I174" s="65">
        <v>9650</v>
      </c>
      <c r="J174" s="64">
        <f t="shared" si="47"/>
        <v>107.2</v>
      </c>
      <c r="K174" s="65">
        <v>10400</v>
      </c>
      <c r="L174" s="64">
        <f t="shared" si="66"/>
        <v>107.8</v>
      </c>
    </row>
    <row r="175" spans="1:12" s="18" customFormat="1" ht="15" hidden="1" customHeight="1">
      <c r="A175" s="74" t="s">
        <v>9</v>
      </c>
      <c r="B175" s="65">
        <v>558</v>
      </c>
      <c r="C175" s="65">
        <v>595</v>
      </c>
      <c r="D175" s="64">
        <f t="shared" si="64"/>
        <v>106.6</v>
      </c>
      <c r="E175" s="65">
        <v>635</v>
      </c>
      <c r="F175" s="64">
        <f t="shared" si="46"/>
        <v>106.7</v>
      </c>
      <c r="G175" s="65">
        <v>680</v>
      </c>
      <c r="H175" s="64">
        <f t="shared" si="47"/>
        <v>107.1</v>
      </c>
      <c r="I175" s="65">
        <v>729</v>
      </c>
      <c r="J175" s="64">
        <f t="shared" si="47"/>
        <v>107.2</v>
      </c>
      <c r="K175" s="65">
        <v>785</v>
      </c>
      <c r="L175" s="64">
        <f t="shared" si="66"/>
        <v>107.7</v>
      </c>
    </row>
    <row r="176" spans="1:12" s="18" customFormat="1" ht="15" hidden="1" customHeight="1">
      <c r="A176" s="74" t="s">
        <v>119</v>
      </c>
      <c r="B176" s="65">
        <v>7765</v>
      </c>
      <c r="C176" s="65">
        <v>8200</v>
      </c>
      <c r="D176" s="64">
        <f t="shared" si="64"/>
        <v>105.6</v>
      </c>
      <c r="E176" s="65">
        <v>8700</v>
      </c>
      <c r="F176" s="64">
        <f t="shared" si="46"/>
        <v>106.1</v>
      </c>
      <c r="G176" s="65">
        <v>9250</v>
      </c>
      <c r="H176" s="64">
        <f t="shared" si="47"/>
        <v>106.3</v>
      </c>
      <c r="I176" s="65">
        <v>9900</v>
      </c>
      <c r="J176" s="64">
        <f t="shared" si="47"/>
        <v>107</v>
      </c>
      <c r="K176" s="65">
        <v>10650</v>
      </c>
      <c r="L176" s="64">
        <f t="shared" si="66"/>
        <v>107.6</v>
      </c>
    </row>
    <row r="177" spans="1:12" s="18" customFormat="1" ht="15" hidden="1" customHeight="1">
      <c r="A177" s="74" t="s">
        <v>9</v>
      </c>
      <c r="B177" s="65">
        <v>3017</v>
      </c>
      <c r="C177" s="65">
        <v>3200</v>
      </c>
      <c r="D177" s="64">
        <f t="shared" si="64"/>
        <v>106.1</v>
      </c>
      <c r="E177" s="65">
        <v>3400</v>
      </c>
      <c r="F177" s="64">
        <f t="shared" si="46"/>
        <v>106.3</v>
      </c>
      <c r="G177" s="65">
        <v>3650</v>
      </c>
      <c r="H177" s="64">
        <f t="shared" si="47"/>
        <v>107.4</v>
      </c>
      <c r="I177" s="65">
        <v>3930</v>
      </c>
      <c r="J177" s="64">
        <f t="shared" si="47"/>
        <v>107.7</v>
      </c>
      <c r="K177" s="65">
        <v>4250</v>
      </c>
      <c r="L177" s="64">
        <f t="shared" si="66"/>
        <v>108.1</v>
      </c>
    </row>
    <row r="178" spans="1:12" s="18" customFormat="1" ht="15" hidden="1" customHeight="1">
      <c r="A178" s="74" t="s">
        <v>120</v>
      </c>
      <c r="B178" s="65">
        <v>7470</v>
      </c>
      <c r="C178" s="65">
        <v>7955</v>
      </c>
      <c r="D178" s="64">
        <f t="shared" si="64"/>
        <v>106.5</v>
      </c>
      <c r="E178" s="65">
        <v>8550</v>
      </c>
      <c r="F178" s="64">
        <f t="shared" si="46"/>
        <v>107.5</v>
      </c>
      <c r="G178" s="65">
        <v>9150</v>
      </c>
      <c r="H178" s="64">
        <f t="shared" si="47"/>
        <v>107</v>
      </c>
      <c r="I178" s="65">
        <v>9800</v>
      </c>
      <c r="J178" s="64">
        <f t="shared" si="47"/>
        <v>107.1</v>
      </c>
      <c r="K178" s="65">
        <v>10530</v>
      </c>
      <c r="L178" s="64">
        <f t="shared" si="66"/>
        <v>107.4</v>
      </c>
    </row>
    <row r="179" spans="1:12" s="18" customFormat="1" ht="15" hidden="1" customHeight="1">
      <c r="A179" s="74" t="s">
        <v>9</v>
      </c>
      <c r="B179" s="65">
        <v>539</v>
      </c>
      <c r="C179" s="65">
        <v>570</v>
      </c>
      <c r="D179" s="64">
        <f t="shared" si="64"/>
        <v>105.8</v>
      </c>
      <c r="E179" s="65">
        <v>614</v>
      </c>
      <c r="F179" s="64">
        <f t="shared" si="46"/>
        <v>107.7</v>
      </c>
      <c r="G179" s="65">
        <v>660</v>
      </c>
      <c r="H179" s="64">
        <f t="shared" si="47"/>
        <v>107.5</v>
      </c>
      <c r="I179" s="65">
        <v>710</v>
      </c>
      <c r="J179" s="64">
        <f t="shared" si="47"/>
        <v>107.6</v>
      </c>
      <c r="K179" s="65">
        <v>765</v>
      </c>
      <c r="L179" s="64">
        <f t="shared" si="66"/>
        <v>107.7</v>
      </c>
    </row>
    <row r="180" spans="1:12" s="18" customFormat="1" ht="15" hidden="1" customHeight="1">
      <c r="A180" s="74" t="s">
        <v>121</v>
      </c>
      <c r="B180" s="65">
        <v>7353</v>
      </c>
      <c r="C180" s="65">
        <v>7800</v>
      </c>
      <c r="D180" s="64">
        <f t="shared" si="64"/>
        <v>106.1</v>
      </c>
      <c r="E180" s="65">
        <v>8400</v>
      </c>
      <c r="F180" s="64">
        <f t="shared" si="46"/>
        <v>107.7</v>
      </c>
      <c r="G180" s="65">
        <v>9020</v>
      </c>
      <c r="H180" s="64">
        <f t="shared" si="47"/>
        <v>107.4</v>
      </c>
      <c r="I180" s="65">
        <v>9700</v>
      </c>
      <c r="J180" s="64">
        <f t="shared" si="47"/>
        <v>107.5</v>
      </c>
      <c r="K180" s="65">
        <v>10450</v>
      </c>
      <c r="L180" s="64">
        <f t="shared" si="66"/>
        <v>107.7</v>
      </c>
    </row>
    <row r="181" spans="1:12" s="18" customFormat="1" ht="15" hidden="1" customHeight="1">
      <c r="A181" s="74" t="s">
        <v>9</v>
      </c>
      <c r="B181" s="65">
        <v>850</v>
      </c>
      <c r="C181" s="65">
        <v>900</v>
      </c>
      <c r="D181" s="64">
        <f t="shared" si="64"/>
        <v>105.9</v>
      </c>
      <c r="E181" s="65">
        <v>955</v>
      </c>
      <c r="F181" s="64">
        <f>ROUND(E181/C181*100,1)</f>
        <v>106.1</v>
      </c>
      <c r="G181" s="65">
        <v>1025</v>
      </c>
      <c r="H181" s="64">
        <f t="shared" si="47"/>
        <v>107.3</v>
      </c>
      <c r="I181" s="65">
        <v>1100</v>
      </c>
      <c r="J181" s="64">
        <f t="shared" si="47"/>
        <v>107.3</v>
      </c>
      <c r="K181" s="65">
        <v>1180</v>
      </c>
      <c r="L181" s="64">
        <f t="shared" si="66"/>
        <v>107.3</v>
      </c>
    </row>
    <row r="182" spans="1:12" s="18" customFormat="1" ht="15" hidden="1" customHeight="1">
      <c r="A182" s="74"/>
      <c r="B182" s="99"/>
      <c r="C182" s="54"/>
      <c r="D182" s="64"/>
      <c r="E182" s="54"/>
      <c r="F182" s="64"/>
      <c r="G182" s="54"/>
      <c r="H182" s="97"/>
      <c r="I182" s="100"/>
      <c r="J182" s="64" t="e">
        <f t="shared" si="47"/>
        <v>#DIV/0!</v>
      </c>
      <c r="K182" s="65">
        <f t="shared" ref="K182" si="67">I182*107.2%</f>
        <v>0</v>
      </c>
      <c r="L182" s="97"/>
    </row>
    <row r="183" spans="1:12" s="42" customFormat="1" ht="24.95" hidden="1" customHeight="1">
      <c r="A183" s="102" t="s">
        <v>50</v>
      </c>
      <c r="B183" s="31">
        <f>SUM(B184:B208)</f>
        <v>201350</v>
      </c>
      <c r="C183" s="31">
        <f>SUM(C184:C208)</f>
        <v>224862</v>
      </c>
      <c r="D183" s="31">
        <f t="shared" ref="D183:D214" si="68">ROUND(C183/B183*100,1)</f>
        <v>111.7</v>
      </c>
      <c r="E183" s="31">
        <f>SUM(E184:E208)</f>
        <v>238120</v>
      </c>
      <c r="F183" s="31">
        <f t="shared" ref="F183" si="69">ROUND(E183/C183*100,1)</f>
        <v>105.9</v>
      </c>
      <c r="G183" s="31">
        <f>SUM(G184:G208)</f>
        <v>252892.08499999999</v>
      </c>
      <c r="H183" s="31">
        <f t="shared" ref="H183:L183" si="70">ROUND(G183/E183*100,1)</f>
        <v>106.2</v>
      </c>
      <c r="I183" s="31">
        <f>SUM(I184:I208)</f>
        <v>269023.60800000001</v>
      </c>
      <c r="J183" s="31">
        <f t="shared" si="70"/>
        <v>106.4</v>
      </c>
      <c r="K183" s="31">
        <f>SUM(K184:K208)</f>
        <v>286753.22012800002</v>
      </c>
      <c r="L183" s="31">
        <f t="shared" si="70"/>
        <v>106.6</v>
      </c>
    </row>
    <row r="184" spans="1:12" s="18" customFormat="1" ht="15" hidden="1" customHeight="1">
      <c r="A184" s="74" t="s">
        <v>123</v>
      </c>
      <c r="B184" s="68">
        <v>148708</v>
      </c>
      <c r="C184" s="66">
        <v>166143</v>
      </c>
      <c r="D184" s="64">
        <f t="shared" si="68"/>
        <v>111.7</v>
      </c>
      <c r="E184" s="66">
        <v>176000</v>
      </c>
      <c r="F184" s="64">
        <f t="shared" si="46"/>
        <v>105.9</v>
      </c>
      <c r="G184" s="66">
        <v>187100</v>
      </c>
      <c r="H184" s="64">
        <f t="shared" si="47"/>
        <v>106.3</v>
      </c>
      <c r="I184" s="66">
        <v>199050</v>
      </c>
      <c r="J184" s="64">
        <f t="shared" si="47"/>
        <v>106.4</v>
      </c>
      <c r="K184" s="66">
        <v>212188</v>
      </c>
      <c r="L184" s="64">
        <f t="shared" ref="L184:L209" si="71">ROUND(K184/I184*100,1)</f>
        <v>106.6</v>
      </c>
    </row>
    <row r="185" spans="1:12" s="18" customFormat="1" ht="15" hidden="1" customHeight="1">
      <c r="A185" s="74" t="s">
        <v>9</v>
      </c>
      <c r="B185" s="68">
        <v>8380</v>
      </c>
      <c r="C185" s="66">
        <v>9340</v>
      </c>
      <c r="D185" s="64">
        <f t="shared" si="68"/>
        <v>111.5</v>
      </c>
      <c r="E185" s="66">
        <v>9850</v>
      </c>
      <c r="F185" s="64">
        <f t="shared" si="46"/>
        <v>105.5</v>
      </c>
      <c r="G185" s="66">
        <v>10400</v>
      </c>
      <c r="H185" s="64">
        <f t="shared" si="47"/>
        <v>105.6</v>
      </c>
      <c r="I185" s="66">
        <v>11060</v>
      </c>
      <c r="J185" s="64">
        <f t="shared" si="47"/>
        <v>106.3</v>
      </c>
      <c r="K185" s="66">
        <v>11780</v>
      </c>
      <c r="L185" s="64">
        <f t="shared" si="71"/>
        <v>106.5</v>
      </c>
    </row>
    <row r="186" spans="1:12" s="18" customFormat="1" ht="15" hidden="1" customHeight="1">
      <c r="A186" s="74" t="s">
        <v>124</v>
      </c>
      <c r="B186" s="68">
        <v>30087</v>
      </c>
      <c r="C186" s="66">
        <v>33580</v>
      </c>
      <c r="D186" s="64">
        <f t="shared" si="68"/>
        <v>111.6</v>
      </c>
      <c r="E186" s="66">
        <v>35550</v>
      </c>
      <c r="F186" s="64">
        <f t="shared" si="46"/>
        <v>105.9</v>
      </c>
      <c r="G186" s="66">
        <v>37600</v>
      </c>
      <c r="H186" s="64">
        <f t="shared" si="47"/>
        <v>105.8</v>
      </c>
      <c r="I186" s="66">
        <v>40000</v>
      </c>
      <c r="J186" s="64">
        <f t="shared" si="47"/>
        <v>106.4</v>
      </c>
      <c r="K186" s="66">
        <v>42640</v>
      </c>
      <c r="L186" s="64">
        <f t="shared" si="71"/>
        <v>106.6</v>
      </c>
    </row>
    <row r="187" spans="1:12" s="18" customFormat="1" ht="15" hidden="1" customHeight="1">
      <c r="A187" s="74" t="s">
        <v>9</v>
      </c>
      <c r="B187" s="68">
        <v>320</v>
      </c>
      <c r="C187" s="66">
        <v>356</v>
      </c>
      <c r="D187" s="64">
        <f t="shared" si="68"/>
        <v>111.3</v>
      </c>
      <c r="E187" s="66">
        <v>377</v>
      </c>
      <c r="F187" s="64">
        <f t="shared" si="46"/>
        <v>105.9</v>
      </c>
      <c r="G187" s="66">
        <v>400</v>
      </c>
      <c r="H187" s="64">
        <f t="shared" si="47"/>
        <v>106.1</v>
      </c>
      <c r="I187" s="66">
        <v>425</v>
      </c>
      <c r="J187" s="64">
        <f t="shared" si="47"/>
        <v>106.3</v>
      </c>
      <c r="K187" s="66">
        <v>453</v>
      </c>
      <c r="L187" s="64">
        <f t="shared" si="71"/>
        <v>106.6</v>
      </c>
    </row>
    <row r="188" spans="1:12" s="18" customFormat="1" ht="15" hidden="1" customHeight="1">
      <c r="A188" s="74" t="s">
        <v>125</v>
      </c>
      <c r="B188" s="68">
        <v>324</v>
      </c>
      <c r="C188" s="66">
        <v>359</v>
      </c>
      <c r="D188" s="64">
        <f t="shared" si="68"/>
        <v>110.8</v>
      </c>
      <c r="E188" s="66">
        <v>380</v>
      </c>
      <c r="F188" s="64">
        <f t="shared" si="46"/>
        <v>105.8</v>
      </c>
      <c r="G188" s="66">
        <v>404</v>
      </c>
      <c r="H188" s="64">
        <f t="shared" si="47"/>
        <v>106.3</v>
      </c>
      <c r="I188" s="66">
        <v>429</v>
      </c>
      <c r="J188" s="64">
        <f t="shared" si="47"/>
        <v>106.2</v>
      </c>
      <c r="K188" s="66">
        <v>455</v>
      </c>
      <c r="L188" s="64">
        <f t="shared" si="71"/>
        <v>106.1</v>
      </c>
    </row>
    <row r="189" spans="1:12" s="18" customFormat="1" ht="15" hidden="1" customHeight="1">
      <c r="A189" s="74" t="s">
        <v>126</v>
      </c>
      <c r="B189" s="68">
        <v>326</v>
      </c>
      <c r="C189" s="66">
        <v>363</v>
      </c>
      <c r="D189" s="64">
        <f t="shared" si="68"/>
        <v>111.3</v>
      </c>
      <c r="E189" s="66">
        <v>384</v>
      </c>
      <c r="F189" s="64">
        <f t="shared" si="46"/>
        <v>105.8</v>
      </c>
      <c r="G189" s="66">
        <v>408</v>
      </c>
      <c r="H189" s="64">
        <f t="shared" si="47"/>
        <v>106.3</v>
      </c>
      <c r="I189" s="66">
        <v>432</v>
      </c>
      <c r="J189" s="64">
        <f t="shared" si="47"/>
        <v>105.9</v>
      </c>
      <c r="K189" s="66">
        <v>460</v>
      </c>
      <c r="L189" s="64">
        <f t="shared" si="71"/>
        <v>106.5</v>
      </c>
    </row>
    <row r="190" spans="1:12" s="18" customFormat="1" ht="15" hidden="1" customHeight="1">
      <c r="A190" s="74" t="s">
        <v>9</v>
      </c>
      <c r="B190" s="68">
        <v>458</v>
      </c>
      <c r="C190" s="66">
        <v>512</v>
      </c>
      <c r="D190" s="64">
        <f t="shared" si="68"/>
        <v>111.8</v>
      </c>
      <c r="E190" s="66">
        <v>542</v>
      </c>
      <c r="F190" s="64">
        <f t="shared" si="46"/>
        <v>105.9</v>
      </c>
      <c r="G190" s="66">
        <v>577</v>
      </c>
      <c r="H190" s="64">
        <f t="shared" si="47"/>
        <v>106.5</v>
      </c>
      <c r="I190" s="66">
        <v>612</v>
      </c>
      <c r="J190" s="64">
        <f t="shared" si="47"/>
        <v>106.1</v>
      </c>
      <c r="K190" s="66">
        <v>651</v>
      </c>
      <c r="L190" s="64">
        <f t="shared" si="71"/>
        <v>106.4</v>
      </c>
    </row>
    <row r="191" spans="1:12" s="18" customFormat="1" ht="15" hidden="1" customHeight="1">
      <c r="A191" s="74" t="s">
        <v>127</v>
      </c>
      <c r="B191" s="68">
        <v>306</v>
      </c>
      <c r="C191" s="66">
        <v>336</v>
      </c>
      <c r="D191" s="64">
        <f t="shared" si="68"/>
        <v>109.8</v>
      </c>
      <c r="E191" s="66">
        <v>356</v>
      </c>
      <c r="F191" s="64">
        <f t="shared" si="46"/>
        <v>106</v>
      </c>
      <c r="G191" s="66">
        <v>379</v>
      </c>
      <c r="H191" s="64">
        <f t="shared" si="47"/>
        <v>106.5</v>
      </c>
      <c r="I191" s="66">
        <v>403</v>
      </c>
      <c r="J191" s="64">
        <f t="shared" si="47"/>
        <v>106.3</v>
      </c>
      <c r="K191" s="66">
        <v>429</v>
      </c>
      <c r="L191" s="64">
        <f t="shared" si="71"/>
        <v>106.5</v>
      </c>
    </row>
    <row r="192" spans="1:12" s="18" customFormat="1" ht="15" hidden="1" customHeight="1">
      <c r="A192" s="74" t="s">
        <v>9</v>
      </c>
      <c r="B192" s="68">
        <v>304</v>
      </c>
      <c r="C192" s="66">
        <v>338</v>
      </c>
      <c r="D192" s="64">
        <f t="shared" si="68"/>
        <v>111.2</v>
      </c>
      <c r="E192" s="66">
        <v>358</v>
      </c>
      <c r="F192" s="64">
        <f t="shared" si="46"/>
        <v>105.9</v>
      </c>
      <c r="G192" s="66">
        <v>381</v>
      </c>
      <c r="H192" s="64">
        <f t="shared" si="47"/>
        <v>106.4</v>
      </c>
      <c r="I192" s="66">
        <v>405</v>
      </c>
      <c r="J192" s="64">
        <f t="shared" si="47"/>
        <v>106.3</v>
      </c>
      <c r="K192" s="66">
        <v>431</v>
      </c>
      <c r="L192" s="64">
        <f t="shared" si="71"/>
        <v>106.4</v>
      </c>
    </row>
    <row r="193" spans="1:12" s="18" customFormat="1" ht="15" hidden="1" customHeight="1">
      <c r="A193" s="74" t="s">
        <v>129</v>
      </c>
      <c r="B193" s="68">
        <v>855</v>
      </c>
      <c r="C193" s="66">
        <v>955</v>
      </c>
      <c r="D193" s="64">
        <f t="shared" si="68"/>
        <v>111.7</v>
      </c>
      <c r="E193" s="66">
        <v>1005</v>
      </c>
      <c r="F193" s="64">
        <f t="shared" si="46"/>
        <v>105.2</v>
      </c>
      <c r="G193" s="66">
        <v>1070</v>
      </c>
      <c r="H193" s="64">
        <f t="shared" si="47"/>
        <v>106.5</v>
      </c>
      <c r="I193" s="66">
        <v>1138</v>
      </c>
      <c r="J193" s="64">
        <f t="shared" si="47"/>
        <v>106.4</v>
      </c>
      <c r="K193" s="66">
        <v>1212</v>
      </c>
      <c r="L193" s="64">
        <f t="shared" si="71"/>
        <v>106.5</v>
      </c>
    </row>
    <row r="194" spans="1:12" s="18" customFormat="1" ht="15" hidden="1" customHeight="1">
      <c r="A194" s="74" t="s">
        <v>130</v>
      </c>
      <c r="B194" s="68">
        <v>326</v>
      </c>
      <c r="C194" s="66">
        <v>362</v>
      </c>
      <c r="D194" s="64">
        <f t="shared" si="68"/>
        <v>111</v>
      </c>
      <c r="E194" s="66">
        <v>383</v>
      </c>
      <c r="F194" s="64">
        <f t="shared" si="46"/>
        <v>105.8</v>
      </c>
      <c r="G194" s="66">
        <v>407</v>
      </c>
      <c r="H194" s="64">
        <f t="shared" si="47"/>
        <v>106.3</v>
      </c>
      <c r="I194" s="66">
        <v>433</v>
      </c>
      <c r="J194" s="64">
        <f t="shared" si="47"/>
        <v>106.4</v>
      </c>
      <c r="K194" s="66">
        <v>461</v>
      </c>
      <c r="L194" s="64">
        <f t="shared" si="71"/>
        <v>106.5</v>
      </c>
    </row>
    <row r="195" spans="1:12" s="18" customFormat="1" ht="15" hidden="1" customHeight="1">
      <c r="A195" s="103" t="s">
        <v>131</v>
      </c>
      <c r="B195" s="68">
        <v>317</v>
      </c>
      <c r="C195" s="66">
        <v>353</v>
      </c>
      <c r="D195" s="64">
        <f t="shared" si="68"/>
        <v>111.4</v>
      </c>
      <c r="E195" s="66">
        <v>373</v>
      </c>
      <c r="F195" s="64">
        <f t="shared" si="46"/>
        <v>105.7</v>
      </c>
      <c r="G195" s="66">
        <v>397</v>
      </c>
      <c r="H195" s="64">
        <f t="shared" si="47"/>
        <v>106.4</v>
      </c>
      <c r="I195" s="66">
        <v>422</v>
      </c>
      <c r="J195" s="64">
        <f t="shared" si="47"/>
        <v>106.3</v>
      </c>
      <c r="K195" s="66">
        <v>449</v>
      </c>
      <c r="L195" s="64">
        <f t="shared" si="71"/>
        <v>106.4</v>
      </c>
    </row>
    <row r="196" spans="1:12" s="18" customFormat="1" ht="15" hidden="1" customHeight="1">
      <c r="A196" s="74" t="s">
        <v>132</v>
      </c>
      <c r="B196" s="68">
        <v>2235</v>
      </c>
      <c r="C196" s="66">
        <v>2493</v>
      </c>
      <c r="D196" s="64">
        <f t="shared" si="68"/>
        <v>111.5</v>
      </c>
      <c r="E196" s="66">
        <v>2640</v>
      </c>
      <c r="F196" s="64">
        <f t="shared" si="46"/>
        <v>105.9</v>
      </c>
      <c r="G196" s="66">
        <v>2811</v>
      </c>
      <c r="H196" s="64">
        <f t="shared" si="47"/>
        <v>106.5</v>
      </c>
      <c r="I196" s="66">
        <v>2990</v>
      </c>
      <c r="J196" s="64">
        <f t="shared" si="47"/>
        <v>106.4</v>
      </c>
      <c r="K196" s="66">
        <v>3180</v>
      </c>
      <c r="L196" s="64">
        <f t="shared" si="71"/>
        <v>106.4</v>
      </c>
    </row>
    <row r="197" spans="1:12" s="18" customFormat="1" ht="15" hidden="1" customHeight="1">
      <c r="A197" s="74" t="s">
        <v>133</v>
      </c>
      <c r="B197" s="68">
        <v>3256</v>
      </c>
      <c r="C197" s="66">
        <v>3634</v>
      </c>
      <c r="D197" s="64">
        <f t="shared" si="68"/>
        <v>111.6</v>
      </c>
      <c r="E197" s="66">
        <v>3850</v>
      </c>
      <c r="F197" s="64">
        <f t="shared" si="46"/>
        <v>105.9</v>
      </c>
      <c r="G197" s="66">
        <v>4100</v>
      </c>
      <c r="H197" s="64">
        <f t="shared" si="47"/>
        <v>106.5</v>
      </c>
      <c r="I197" s="66">
        <v>4360</v>
      </c>
      <c r="J197" s="64">
        <f t="shared" si="47"/>
        <v>106.3</v>
      </c>
      <c r="K197" s="66">
        <v>4650</v>
      </c>
      <c r="L197" s="64">
        <f t="shared" si="71"/>
        <v>106.7</v>
      </c>
    </row>
    <row r="198" spans="1:12" s="18" customFormat="1" ht="15" hidden="1" customHeight="1">
      <c r="A198" s="74" t="s">
        <v>9</v>
      </c>
      <c r="B198" s="68">
        <v>129</v>
      </c>
      <c r="C198" s="66">
        <v>146</v>
      </c>
      <c r="D198" s="64">
        <f t="shared" si="68"/>
        <v>113.2</v>
      </c>
      <c r="E198" s="66">
        <v>154</v>
      </c>
      <c r="F198" s="64">
        <f t="shared" si="46"/>
        <v>105.5</v>
      </c>
      <c r="G198" s="66">
        <v>163</v>
      </c>
      <c r="H198" s="64">
        <f t="shared" si="47"/>
        <v>105.8</v>
      </c>
      <c r="I198" s="66">
        <v>173</v>
      </c>
      <c r="J198" s="64">
        <f t="shared" si="47"/>
        <v>106.1</v>
      </c>
      <c r="K198" s="66">
        <v>184</v>
      </c>
      <c r="L198" s="64">
        <f t="shared" si="71"/>
        <v>106.4</v>
      </c>
    </row>
    <row r="199" spans="1:12" s="18" customFormat="1" ht="15" hidden="1" customHeight="1">
      <c r="A199" s="74" t="s">
        <v>134</v>
      </c>
      <c r="B199" s="68">
        <v>263</v>
      </c>
      <c r="C199" s="66">
        <v>293</v>
      </c>
      <c r="D199" s="64">
        <f t="shared" si="68"/>
        <v>111.4</v>
      </c>
      <c r="E199" s="66">
        <v>310</v>
      </c>
      <c r="F199" s="64">
        <f t="shared" si="46"/>
        <v>105.8</v>
      </c>
      <c r="G199" s="66">
        <v>329</v>
      </c>
      <c r="H199" s="64">
        <f t="shared" si="47"/>
        <v>106.1</v>
      </c>
      <c r="I199" s="66">
        <v>350</v>
      </c>
      <c r="J199" s="64">
        <f t="shared" si="47"/>
        <v>106.4</v>
      </c>
      <c r="K199" s="66">
        <v>373</v>
      </c>
      <c r="L199" s="64">
        <f t="shared" si="71"/>
        <v>106.6</v>
      </c>
    </row>
    <row r="200" spans="1:12" s="18" customFormat="1" ht="15" hidden="1" customHeight="1">
      <c r="A200" s="74" t="s">
        <v>135</v>
      </c>
      <c r="B200" s="68">
        <v>2532</v>
      </c>
      <c r="C200" s="66">
        <v>2825</v>
      </c>
      <c r="D200" s="64">
        <f t="shared" si="68"/>
        <v>111.6</v>
      </c>
      <c r="E200" s="66">
        <v>2990</v>
      </c>
      <c r="F200" s="64">
        <f t="shared" si="46"/>
        <v>105.8</v>
      </c>
      <c r="G200" s="66">
        <v>3184</v>
      </c>
      <c r="H200" s="64">
        <f t="shared" si="47"/>
        <v>106.5</v>
      </c>
      <c r="I200" s="66">
        <v>3384</v>
      </c>
      <c r="J200" s="64">
        <f t="shared" si="47"/>
        <v>106.3</v>
      </c>
      <c r="K200" s="66">
        <v>3607</v>
      </c>
      <c r="L200" s="64">
        <f t="shared" si="71"/>
        <v>106.6</v>
      </c>
    </row>
    <row r="201" spans="1:12" s="18" customFormat="1" ht="15" hidden="1" customHeight="1">
      <c r="A201" s="74" t="s">
        <v>9</v>
      </c>
      <c r="B201" s="68">
        <v>257</v>
      </c>
      <c r="C201" s="66">
        <v>286</v>
      </c>
      <c r="D201" s="64">
        <f t="shared" si="68"/>
        <v>111.3</v>
      </c>
      <c r="E201" s="66">
        <v>303</v>
      </c>
      <c r="F201" s="64">
        <f t="shared" si="46"/>
        <v>105.9</v>
      </c>
      <c r="G201" s="66">
        <v>322</v>
      </c>
      <c r="H201" s="64">
        <f t="shared" si="47"/>
        <v>106.3</v>
      </c>
      <c r="I201" s="66">
        <v>342</v>
      </c>
      <c r="J201" s="64">
        <f t="shared" si="47"/>
        <v>106.2</v>
      </c>
      <c r="K201" s="66">
        <v>364</v>
      </c>
      <c r="L201" s="64">
        <f t="shared" si="71"/>
        <v>106.4</v>
      </c>
    </row>
    <row r="202" spans="1:12" s="18" customFormat="1" ht="15" hidden="1" customHeight="1">
      <c r="A202" s="74" t="s">
        <v>136</v>
      </c>
      <c r="B202" s="68">
        <v>275</v>
      </c>
      <c r="C202" s="66">
        <v>306</v>
      </c>
      <c r="D202" s="64">
        <f t="shared" si="68"/>
        <v>111.3</v>
      </c>
      <c r="E202" s="66">
        <v>324</v>
      </c>
      <c r="F202" s="64">
        <f t="shared" si="46"/>
        <v>105.9</v>
      </c>
      <c r="G202" s="66">
        <v>344</v>
      </c>
      <c r="H202" s="64">
        <f t="shared" si="47"/>
        <v>106.2</v>
      </c>
      <c r="I202" s="66">
        <v>366</v>
      </c>
      <c r="J202" s="64">
        <f t="shared" si="47"/>
        <v>106.4</v>
      </c>
      <c r="K202" s="66">
        <v>390</v>
      </c>
      <c r="L202" s="64">
        <f t="shared" si="71"/>
        <v>106.6</v>
      </c>
    </row>
    <row r="203" spans="1:12" s="18" customFormat="1" ht="15" hidden="1" customHeight="1">
      <c r="A203" s="74" t="s">
        <v>9</v>
      </c>
      <c r="B203" s="68">
        <v>522</v>
      </c>
      <c r="C203" s="66">
        <v>580</v>
      </c>
      <c r="D203" s="64">
        <f t="shared" si="68"/>
        <v>111.1</v>
      </c>
      <c r="E203" s="66">
        <v>613</v>
      </c>
      <c r="F203" s="64">
        <f t="shared" si="46"/>
        <v>105.7</v>
      </c>
      <c r="G203" s="66">
        <v>652</v>
      </c>
      <c r="H203" s="64">
        <f t="shared" si="47"/>
        <v>106.4</v>
      </c>
      <c r="I203" s="66">
        <v>693</v>
      </c>
      <c r="J203" s="64">
        <f t="shared" si="47"/>
        <v>106.3</v>
      </c>
      <c r="K203" s="66">
        <v>738</v>
      </c>
      <c r="L203" s="64">
        <f t="shared" si="71"/>
        <v>106.5</v>
      </c>
    </row>
    <row r="204" spans="1:12" s="18" customFormat="1" ht="15" hidden="1" customHeight="1">
      <c r="A204" s="74" t="s">
        <v>137</v>
      </c>
      <c r="B204" s="68">
        <v>259</v>
      </c>
      <c r="C204" s="66">
        <v>288</v>
      </c>
      <c r="D204" s="64">
        <f t="shared" si="68"/>
        <v>111.2</v>
      </c>
      <c r="E204" s="66">
        <v>305</v>
      </c>
      <c r="F204" s="64">
        <f t="shared" si="46"/>
        <v>105.9</v>
      </c>
      <c r="G204" s="66">
        <v>324</v>
      </c>
      <c r="H204" s="64">
        <f t="shared" si="47"/>
        <v>106.2</v>
      </c>
      <c r="I204" s="66">
        <v>344</v>
      </c>
      <c r="J204" s="64">
        <f t="shared" si="47"/>
        <v>106.2</v>
      </c>
      <c r="K204" s="66">
        <v>366</v>
      </c>
      <c r="L204" s="64">
        <f t="shared" si="71"/>
        <v>106.4</v>
      </c>
    </row>
    <row r="205" spans="1:12" s="18" customFormat="1" ht="15" hidden="1" customHeight="1">
      <c r="A205" s="74" t="s">
        <v>138</v>
      </c>
      <c r="B205" s="68">
        <v>129</v>
      </c>
      <c r="C205" s="66">
        <v>143</v>
      </c>
      <c r="D205" s="64">
        <f t="shared" si="68"/>
        <v>110.9</v>
      </c>
      <c r="E205" s="66">
        <v>151</v>
      </c>
      <c r="F205" s="64">
        <f t="shared" si="46"/>
        <v>105.6</v>
      </c>
      <c r="G205" s="66">
        <v>160</v>
      </c>
      <c r="H205" s="64">
        <f t="shared" si="47"/>
        <v>106</v>
      </c>
      <c r="I205" s="66">
        <v>170</v>
      </c>
      <c r="J205" s="64">
        <f t="shared" si="47"/>
        <v>106.3</v>
      </c>
      <c r="K205" s="66">
        <v>181</v>
      </c>
      <c r="L205" s="64">
        <f t="shared" si="71"/>
        <v>106.5</v>
      </c>
    </row>
    <row r="206" spans="1:12" s="18" customFormat="1" ht="15" hidden="1" customHeight="1">
      <c r="A206" s="74" t="s">
        <v>9</v>
      </c>
      <c r="B206" s="68">
        <v>262</v>
      </c>
      <c r="C206" s="66">
        <v>292</v>
      </c>
      <c r="D206" s="64">
        <f t="shared" si="68"/>
        <v>111.5</v>
      </c>
      <c r="E206" s="66">
        <v>309</v>
      </c>
      <c r="F206" s="64">
        <f t="shared" si="46"/>
        <v>105.8</v>
      </c>
      <c r="G206" s="66">
        <f t="shared" ref="G206" si="72">E206*106.5%</f>
        <v>329.08499999999998</v>
      </c>
      <c r="H206" s="64">
        <f t="shared" si="47"/>
        <v>106.5</v>
      </c>
      <c r="I206" s="66">
        <v>350</v>
      </c>
      <c r="J206" s="64">
        <f t="shared" si="47"/>
        <v>106.4</v>
      </c>
      <c r="K206" s="66">
        <v>373</v>
      </c>
      <c r="L206" s="64">
        <f t="shared" si="71"/>
        <v>106.6</v>
      </c>
    </row>
    <row r="207" spans="1:12" s="18" customFormat="1" ht="15" hidden="1" customHeight="1">
      <c r="A207" s="74" t="s">
        <v>139</v>
      </c>
      <c r="B207" s="68">
        <v>264</v>
      </c>
      <c r="C207" s="66">
        <v>293</v>
      </c>
      <c r="D207" s="64">
        <f t="shared" si="68"/>
        <v>111</v>
      </c>
      <c r="E207" s="66">
        <v>310</v>
      </c>
      <c r="F207" s="64">
        <f t="shared" si="46"/>
        <v>105.8</v>
      </c>
      <c r="G207" s="66">
        <v>329</v>
      </c>
      <c r="H207" s="64">
        <f t="shared" si="47"/>
        <v>106.1</v>
      </c>
      <c r="I207" s="66">
        <v>350</v>
      </c>
      <c r="J207" s="64">
        <f t="shared" si="47"/>
        <v>106.4</v>
      </c>
      <c r="K207" s="66">
        <v>373</v>
      </c>
      <c r="L207" s="64">
        <f t="shared" si="71"/>
        <v>106.6</v>
      </c>
    </row>
    <row r="208" spans="1:12" s="18" customFormat="1" ht="15" hidden="1" customHeight="1">
      <c r="A208" s="74" t="s">
        <v>9</v>
      </c>
      <c r="B208" s="68">
        <v>256</v>
      </c>
      <c r="C208" s="66">
        <v>286</v>
      </c>
      <c r="D208" s="64">
        <f t="shared" si="68"/>
        <v>111.7</v>
      </c>
      <c r="E208" s="66">
        <v>303</v>
      </c>
      <c r="F208" s="64">
        <f t="shared" si="46"/>
        <v>105.9</v>
      </c>
      <c r="G208" s="66">
        <v>322</v>
      </c>
      <c r="H208" s="64">
        <f t="shared" si="47"/>
        <v>106.3</v>
      </c>
      <c r="I208" s="66">
        <f t="shared" ref="I208" si="73">G208*106.4%</f>
        <v>342.608</v>
      </c>
      <c r="J208" s="64">
        <f t="shared" si="47"/>
        <v>106.4</v>
      </c>
      <c r="K208" s="66">
        <f t="shared" ref="K208" si="74">I208*106.6%</f>
        <v>365.22012799999993</v>
      </c>
      <c r="L208" s="64">
        <f t="shared" si="71"/>
        <v>106.6</v>
      </c>
    </row>
    <row r="209" spans="1:12" s="42" customFormat="1" ht="24.95" hidden="1" customHeight="1">
      <c r="A209" s="102" t="s">
        <v>51</v>
      </c>
      <c r="B209" s="31">
        <f>SUM(B210:B239)</f>
        <v>23929</v>
      </c>
      <c r="C209" s="31">
        <f>SUM(C210:C239)</f>
        <v>25320</v>
      </c>
      <c r="D209" s="31">
        <f t="shared" si="68"/>
        <v>105.8</v>
      </c>
      <c r="E209" s="31">
        <f>SUM(E210:E239)</f>
        <v>26871</v>
      </c>
      <c r="F209" s="31">
        <f t="shared" si="46"/>
        <v>106.1</v>
      </c>
      <c r="G209" s="31">
        <f>SUM(G210:G239)</f>
        <v>28601</v>
      </c>
      <c r="H209" s="31">
        <f t="shared" si="47"/>
        <v>106.4</v>
      </c>
      <c r="I209" s="31">
        <f>SUM(I210:I239)</f>
        <v>30503</v>
      </c>
      <c r="J209" s="31">
        <f t="shared" si="47"/>
        <v>106.7</v>
      </c>
      <c r="K209" s="31">
        <f>SUM(K210:K239)</f>
        <v>32616</v>
      </c>
      <c r="L209" s="31">
        <f t="shared" si="71"/>
        <v>106.9</v>
      </c>
    </row>
    <row r="210" spans="1:12" s="18" customFormat="1" ht="15" hidden="1" customHeight="1">
      <c r="A210" s="104" t="s">
        <v>140</v>
      </c>
      <c r="B210" s="65">
        <v>8670</v>
      </c>
      <c r="C210" s="65">
        <v>9181</v>
      </c>
      <c r="D210" s="64">
        <f t="shared" si="68"/>
        <v>105.9</v>
      </c>
      <c r="E210" s="65">
        <v>9750</v>
      </c>
      <c r="F210" s="64">
        <f t="shared" si="46"/>
        <v>106.2</v>
      </c>
      <c r="G210" s="65">
        <v>10400</v>
      </c>
      <c r="H210" s="64">
        <f t="shared" si="47"/>
        <v>106.7</v>
      </c>
      <c r="I210" s="65">
        <v>11100</v>
      </c>
      <c r="J210" s="64">
        <f t="shared" si="47"/>
        <v>106.7</v>
      </c>
      <c r="K210" s="65">
        <v>11900</v>
      </c>
      <c r="L210" s="64">
        <f t="shared" ref="L210:L240" si="75">ROUND(K210/I210*100,1)</f>
        <v>107.2</v>
      </c>
    </row>
    <row r="211" spans="1:12" s="18" customFormat="1" ht="15" hidden="1" customHeight="1">
      <c r="A211" s="74" t="s">
        <v>9</v>
      </c>
      <c r="B211" s="65">
        <v>3650</v>
      </c>
      <c r="C211" s="65">
        <v>3860</v>
      </c>
      <c r="D211" s="64">
        <f t="shared" si="68"/>
        <v>105.8</v>
      </c>
      <c r="E211" s="65">
        <v>4090</v>
      </c>
      <c r="F211" s="64">
        <f t="shared" si="46"/>
        <v>106</v>
      </c>
      <c r="G211" s="65">
        <v>4360</v>
      </c>
      <c r="H211" s="64">
        <f t="shared" si="47"/>
        <v>106.6</v>
      </c>
      <c r="I211" s="65">
        <v>4650</v>
      </c>
      <c r="J211" s="64">
        <f t="shared" si="47"/>
        <v>106.7</v>
      </c>
      <c r="K211" s="65">
        <v>4970</v>
      </c>
      <c r="L211" s="64">
        <f t="shared" si="75"/>
        <v>106.9</v>
      </c>
    </row>
    <row r="212" spans="1:12" s="18" customFormat="1" ht="15" hidden="1" customHeight="1">
      <c r="A212" s="74" t="s">
        <v>141</v>
      </c>
      <c r="B212" s="65">
        <v>2296</v>
      </c>
      <c r="C212" s="65">
        <v>2430</v>
      </c>
      <c r="D212" s="64">
        <f t="shared" si="68"/>
        <v>105.8</v>
      </c>
      <c r="E212" s="65">
        <v>2579</v>
      </c>
      <c r="F212" s="64">
        <f t="shared" si="46"/>
        <v>106.1</v>
      </c>
      <c r="G212" s="65">
        <v>2750</v>
      </c>
      <c r="H212" s="64">
        <f t="shared" si="47"/>
        <v>106.6</v>
      </c>
      <c r="I212" s="65">
        <v>2910</v>
      </c>
      <c r="J212" s="64">
        <f t="shared" si="47"/>
        <v>105.8</v>
      </c>
      <c r="K212" s="65">
        <v>3108</v>
      </c>
      <c r="L212" s="64">
        <f t="shared" si="75"/>
        <v>106.8</v>
      </c>
    </row>
    <row r="213" spans="1:12" s="18" customFormat="1" ht="15" hidden="1" customHeight="1">
      <c r="A213" s="74" t="s">
        <v>9</v>
      </c>
      <c r="B213" s="65">
        <v>463</v>
      </c>
      <c r="C213" s="65">
        <v>490</v>
      </c>
      <c r="D213" s="64">
        <f t="shared" si="68"/>
        <v>105.8</v>
      </c>
      <c r="E213" s="65">
        <v>520</v>
      </c>
      <c r="F213" s="64">
        <f t="shared" si="46"/>
        <v>106.1</v>
      </c>
      <c r="G213" s="65">
        <v>550</v>
      </c>
      <c r="H213" s="64">
        <f t="shared" si="47"/>
        <v>105.8</v>
      </c>
      <c r="I213" s="65">
        <v>589</v>
      </c>
      <c r="J213" s="64">
        <f t="shared" si="47"/>
        <v>107.1</v>
      </c>
      <c r="K213" s="65">
        <v>628</v>
      </c>
      <c r="L213" s="64">
        <f t="shared" si="75"/>
        <v>106.6</v>
      </c>
    </row>
    <row r="214" spans="1:12" s="18" customFormat="1" ht="15" hidden="1" customHeight="1">
      <c r="A214" s="74" t="s">
        <v>142</v>
      </c>
      <c r="B214" s="65">
        <v>194</v>
      </c>
      <c r="C214" s="65">
        <v>205</v>
      </c>
      <c r="D214" s="64">
        <f t="shared" si="68"/>
        <v>105.7</v>
      </c>
      <c r="E214" s="65">
        <v>217</v>
      </c>
      <c r="F214" s="64">
        <f t="shared" si="46"/>
        <v>105.9</v>
      </c>
      <c r="G214" s="65">
        <v>230</v>
      </c>
      <c r="H214" s="64">
        <f t="shared" si="47"/>
        <v>106</v>
      </c>
      <c r="I214" s="65">
        <v>245</v>
      </c>
      <c r="J214" s="64">
        <f t="shared" si="47"/>
        <v>106.5</v>
      </c>
      <c r="K214" s="65">
        <v>261</v>
      </c>
      <c r="L214" s="64">
        <f t="shared" si="75"/>
        <v>106.5</v>
      </c>
    </row>
    <row r="215" spans="1:12" s="18" customFormat="1" ht="15" hidden="1" customHeight="1">
      <c r="A215" s="74" t="s">
        <v>9</v>
      </c>
      <c r="B215" s="65">
        <v>189</v>
      </c>
      <c r="C215" s="65">
        <v>200</v>
      </c>
      <c r="D215" s="64">
        <f t="shared" ref="D215:D240" si="76">ROUND(C215/B215*100,1)</f>
        <v>105.8</v>
      </c>
      <c r="E215" s="65">
        <v>212</v>
      </c>
      <c r="F215" s="64">
        <f t="shared" si="46"/>
        <v>106</v>
      </c>
      <c r="G215" s="65">
        <v>225</v>
      </c>
      <c r="H215" s="64">
        <f t="shared" si="47"/>
        <v>106.1</v>
      </c>
      <c r="I215" s="65">
        <v>240</v>
      </c>
      <c r="J215" s="64">
        <f t="shared" si="47"/>
        <v>106.7</v>
      </c>
      <c r="K215" s="65">
        <v>256</v>
      </c>
      <c r="L215" s="64">
        <f t="shared" si="75"/>
        <v>106.7</v>
      </c>
    </row>
    <row r="216" spans="1:12" s="18" customFormat="1" ht="15" hidden="1" customHeight="1">
      <c r="A216" s="74" t="s">
        <v>143</v>
      </c>
      <c r="B216" s="65">
        <v>786</v>
      </c>
      <c r="C216" s="65">
        <v>832</v>
      </c>
      <c r="D216" s="64">
        <f t="shared" si="76"/>
        <v>105.9</v>
      </c>
      <c r="E216" s="65">
        <v>883</v>
      </c>
      <c r="F216" s="64">
        <f t="shared" si="46"/>
        <v>106.1</v>
      </c>
      <c r="G216" s="65">
        <v>940</v>
      </c>
      <c r="H216" s="64">
        <f t="shared" si="47"/>
        <v>106.5</v>
      </c>
      <c r="I216" s="65">
        <v>1000</v>
      </c>
      <c r="J216" s="64">
        <f t="shared" si="47"/>
        <v>106.4</v>
      </c>
      <c r="K216" s="65">
        <v>1069</v>
      </c>
      <c r="L216" s="64">
        <f t="shared" si="75"/>
        <v>106.9</v>
      </c>
    </row>
    <row r="217" spans="1:12" s="18" customFormat="1" ht="15" hidden="1" customHeight="1">
      <c r="A217" s="74" t="s">
        <v>9</v>
      </c>
      <c r="B217" s="65">
        <v>202</v>
      </c>
      <c r="C217" s="65">
        <v>213</v>
      </c>
      <c r="D217" s="64">
        <f t="shared" si="76"/>
        <v>105.4</v>
      </c>
      <c r="E217" s="65">
        <v>226</v>
      </c>
      <c r="F217" s="64">
        <f t="shared" si="46"/>
        <v>106.1</v>
      </c>
      <c r="G217" s="65">
        <v>240</v>
      </c>
      <c r="H217" s="64">
        <f t="shared" si="47"/>
        <v>106.2</v>
      </c>
      <c r="I217" s="65">
        <v>256</v>
      </c>
      <c r="J217" s="64">
        <f t="shared" si="47"/>
        <v>106.7</v>
      </c>
      <c r="K217" s="65">
        <v>273</v>
      </c>
      <c r="L217" s="64">
        <f t="shared" si="75"/>
        <v>106.6</v>
      </c>
    </row>
    <row r="218" spans="1:12" s="18" customFormat="1" ht="15" hidden="1" customHeight="1">
      <c r="A218" s="74" t="s">
        <v>144</v>
      </c>
      <c r="B218" s="65">
        <v>450</v>
      </c>
      <c r="C218" s="65">
        <v>476</v>
      </c>
      <c r="D218" s="64">
        <f t="shared" si="76"/>
        <v>105.8</v>
      </c>
      <c r="E218" s="65">
        <v>506</v>
      </c>
      <c r="F218" s="64">
        <f t="shared" si="46"/>
        <v>106.3</v>
      </c>
      <c r="G218" s="65">
        <v>535</v>
      </c>
      <c r="H218" s="64">
        <f t="shared" si="47"/>
        <v>105.7</v>
      </c>
      <c r="I218" s="65">
        <v>575</v>
      </c>
      <c r="J218" s="64">
        <f t="shared" si="47"/>
        <v>107.5</v>
      </c>
      <c r="K218" s="65">
        <v>613</v>
      </c>
      <c r="L218" s="64">
        <f t="shared" si="75"/>
        <v>106.6</v>
      </c>
    </row>
    <row r="219" spans="1:12" s="18" customFormat="1" ht="15" hidden="1" customHeight="1">
      <c r="A219" s="74" t="s">
        <v>145</v>
      </c>
      <c r="B219" s="65">
        <v>1676</v>
      </c>
      <c r="C219" s="65">
        <v>1774</v>
      </c>
      <c r="D219" s="64">
        <f t="shared" si="76"/>
        <v>105.8</v>
      </c>
      <c r="E219" s="65">
        <v>1884</v>
      </c>
      <c r="F219" s="64">
        <f t="shared" si="46"/>
        <v>106.2</v>
      </c>
      <c r="G219" s="65">
        <v>2001</v>
      </c>
      <c r="H219" s="64">
        <f t="shared" si="47"/>
        <v>106.2</v>
      </c>
      <c r="I219" s="65">
        <v>2140</v>
      </c>
      <c r="J219" s="64">
        <f t="shared" si="47"/>
        <v>106.9</v>
      </c>
      <c r="K219" s="65">
        <v>2280</v>
      </c>
      <c r="L219" s="64">
        <f t="shared" si="75"/>
        <v>106.5</v>
      </c>
    </row>
    <row r="220" spans="1:12" s="18" customFormat="1" ht="15" hidden="1" customHeight="1">
      <c r="A220" s="74" t="s">
        <v>9</v>
      </c>
      <c r="B220" s="65">
        <v>200</v>
      </c>
      <c r="C220" s="65">
        <v>211</v>
      </c>
      <c r="D220" s="64">
        <f t="shared" si="76"/>
        <v>105.5</v>
      </c>
      <c r="E220" s="65">
        <v>224</v>
      </c>
      <c r="F220" s="64">
        <f t="shared" si="46"/>
        <v>106.2</v>
      </c>
      <c r="G220" s="65">
        <v>237</v>
      </c>
      <c r="H220" s="64">
        <f t="shared" si="47"/>
        <v>105.8</v>
      </c>
      <c r="I220" s="65">
        <v>254</v>
      </c>
      <c r="J220" s="64">
        <f t="shared" si="47"/>
        <v>107.2</v>
      </c>
      <c r="K220" s="65">
        <v>271</v>
      </c>
      <c r="L220" s="64">
        <f t="shared" si="75"/>
        <v>106.7</v>
      </c>
    </row>
    <row r="221" spans="1:12" s="18" customFormat="1" ht="15" hidden="1" customHeight="1">
      <c r="A221" s="74" t="s">
        <v>146</v>
      </c>
      <c r="B221" s="65">
        <v>216</v>
      </c>
      <c r="C221" s="65">
        <v>228</v>
      </c>
      <c r="D221" s="64">
        <f t="shared" si="76"/>
        <v>105.6</v>
      </c>
      <c r="E221" s="65">
        <v>241</v>
      </c>
      <c r="F221" s="64">
        <f t="shared" si="46"/>
        <v>105.7</v>
      </c>
      <c r="G221" s="65">
        <v>255</v>
      </c>
      <c r="H221" s="64">
        <f t="shared" si="47"/>
        <v>105.8</v>
      </c>
      <c r="I221" s="65">
        <v>271</v>
      </c>
      <c r="J221" s="64">
        <f t="shared" si="47"/>
        <v>106.3</v>
      </c>
      <c r="K221" s="65">
        <v>289</v>
      </c>
      <c r="L221" s="64">
        <f t="shared" si="75"/>
        <v>106.6</v>
      </c>
    </row>
    <row r="222" spans="1:12" s="18" customFormat="1" ht="15" hidden="1" customHeight="1">
      <c r="A222" s="74" t="s">
        <v>9</v>
      </c>
      <c r="B222" s="65">
        <v>200</v>
      </c>
      <c r="C222" s="65">
        <v>211</v>
      </c>
      <c r="D222" s="64">
        <f t="shared" si="76"/>
        <v>105.5</v>
      </c>
      <c r="E222" s="65">
        <v>223</v>
      </c>
      <c r="F222" s="64">
        <f t="shared" si="46"/>
        <v>105.7</v>
      </c>
      <c r="G222" s="65">
        <v>235</v>
      </c>
      <c r="H222" s="64">
        <f t="shared" si="47"/>
        <v>105.4</v>
      </c>
      <c r="I222" s="65">
        <v>252</v>
      </c>
      <c r="J222" s="64">
        <f t="shared" si="47"/>
        <v>107.2</v>
      </c>
      <c r="K222" s="65">
        <v>268</v>
      </c>
      <c r="L222" s="64">
        <f t="shared" si="75"/>
        <v>106.3</v>
      </c>
    </row>
    <row r="223" spans="1:12" s="18" customFormat="1" ht="15" hidden="1" customHeight="1">
      <c r="A223" s="74" t="s">
        <v>147</v>
      </c>
      <c r="B223" s="65">
        <v>223</v>
      </c>
      <c r="C223" s="65">
        <v>236</v>
      </c>
      <c r="D223" s="64">
        <f t="shared" si="76"/>
        <v>105.8</v>
      </c>
      <c r="E223" s="65">
        <v>250</v>
      </c>
      <c r="F223" s="64">
        <f t="shared" si="46"/>
        <v>105.9</v>
      </c>
      <c r="G223" s="65">
        <v>264</v>
      </c>
      <c r="H223" s="64">
        <f t="shared" si="47"/>
        <v>105.6</v>
      </c>
      <c r="I223" s="65">
        <v>283</v>
      </c>
      <c r="J223" s="64">
        <f t="shared" si="47"/>
        <v>107.2</v>
      </c>
      <c r="K223" s="65">
        <v>302</v>
      </c>
      <c r="L223" s="64">
        <f t="shared" si="75"/>
        <v>106.7</v>
      </c>
    </row>
    <row r="224" spans="1:12" s="18" customFormat="1" ht="15" hidden="1" customHeight="1">
      <c r="A224" s="74" t="s">
        <v>9</v>
      </c>
      <c r="B224" s="65">
        <v>203</v>
      </c>
      <c r="C224" s="65">
        <v>215</v>
      </c>
      <c r="D224" s="64">
        <f t="shared" si="76"/>
        <v>105.9</v>
      </c>
      <c r="E224" s="65">
        <v>228</v>
      </c>
      <c r="F224" s="64">
        <f t="shared" si="46"/>
        <v>106</v>
      </c>
      <c r="G224" s="65">
        <v>242</v>
      </c>
      <c r="H224" s="64">
        <f t="shared" si="47"/>
        <v>106.1</v>
      </c>
      <c r="I224" s="65">
        <v>258</v>
      </c>
      <c r="J224" s="64">
        <f t="shared" si="47"/>
        <v>106.6</v>
      </c>
      <c r="K224" s="65">
        <v>275</v>
      </c>
      <c r="L224" s="64">
        <f t="shared" si="75"/>
        <v>106.6</v>
      </c>
    </row>
    <row r="225" spans="1:12" s="18" customFormat="1" ht="15" hidden="1" customHeight="1">
      <c r="A225" s="74" t="s">
        <v>148</v>
      </c>
      <c r="B225" s="65">
        <v>209</v>
      </c>
      <c r="C225" s="65">
        <v>221</v>
      </c>
      <c r="D225" s="64">
        <f t="shared" si="76"/>
        <v>105.7</v>
      </c>
      <c r="E225" s="65">
        <v>234</v>
      </c>
      <c r="F225" s="64">
        <f t="shared" si="46"/>
        <v>105.9</v>
      </c>
      <c r="G225" s="65">
        <v>248</v>
      </c>
      <c r="H225" s="64">
        <f t="shared" si="47"/>
        <v>106</v>
      </c>
      <c r="I225" s="65">
        <v>264</v>
      </c>
      <c r="J225" s="64">
        <f t="shared" si="47"/>
        <v>106.5</v>
      </c>
      <c r="K225" s="65">
        <v>282</v>
      </c>
      <c r="L225" s="64">
        <f t="shared" si="75"/>
        <v>106.8</v>
      </c>
    </row>
    <row r="226" spans="1:12" s="18" customFormat="1" ht="15" hidden="1" customHeight="1">
      <c r="A226" s="74" t="s">
        <v>9</v>
      </c>
      <c r="B226" s="65">
        <v>209</v>
      </c>
      <c r="C226" s="65">
        <v>221</v>
      </c>
      <c r="D226" s="64">
        <f t="shared" si="76"/>
        <v>105.7</v>
      </c>
      <c r="E226" s="65">
        <v>235</v>
      </c>
      <c r="F226" s="64">
        <f t="shared" si="46"/>
        <v>106.3</v>
      </c>
      <c r="G226" s="65">
        <v>250</v>
      </c>
      <c r="H226" s="64">
        <f t="shared" si="47"/>
        <v>106.4</v>
      </c>
      <c r="I226" s="65">
        <v>267</v>
      </c>
      <c r="J226" s="64">
        <f t="shared" si="47"/>
        <v>106.8</v>
      </c>
      <c r="K226" s="65">
        <v>285</v>
      </c>
      <c r="L226" s="64">
        <f t="shared" si="75"/>
        <v>106.7</v>
      </c>
    </row>
    <row r="227" spans="1:12" s="18" customFormat="1" ht="15" hidden="1" customHeight="1">
      <c r="A227" s="74" t="s">
        <v>149</v>
      </c>
      <c r="B227" s="65">
        <v>496</v>
      </c>
      <c r="C227" s="65">
        <v>525</v>
      </c>
      <c r="D227" s="64">
        <f t="shared" si="76"/>
        <v>105.8</v>
      </c>
      <c r="E227" s="65">
        <v>557</v>
      </c>
      <c r="F227" s="64">
        <f t="shared" si="46"/>
        <v>106.1</v>
      </c>
      <c r="G227" s="65">
        <v>592</v>
      </c>
      <c r="H227" s="64">
        <f t="shared" si="47"/>
        <v>106.3</v>
      </c>
      <c r="I227" s="65">
        <v>632</v>
      </c>
      <c r="J227" s="64">
        <f t="shared" si="47"/>
        <v>106.8</v>
      </c>
      <c r="K227" s="65">
        <v>675</v>
      </c>
      <c r="L227" s="64">
        <f t="shared" si="75"/>
        <v>106.8</v>
      </c>
    </row>
    <row r="228" spans="1:12" s="18" customFormat="1" ht="15" hidden="1" customHeight="1">
      <c r="A228" s="74" t="s">
        <v>9</v>
      </c>
      <c r="B228" s="65">
        <v>207</v>
      </c>
      <c r="C228" s="65">
        <v>219</v>
      </c>
      <c r="D228" s="64">
        <f t="shared" si="76"/>
        <v>105.8</v>
      </c>
      <c r="E228" s="65">
        <v>232</v>
      </c>
      <c r="F228" s="64">
        <f t="shared" si="46"/>
        <v>105.9</v>
      </c>
      <c r="G228" s="65">
        <v>247</v>
      </c>
      <c r="H228" s="64">
        <f t="shared" si="47"/>
        <v>106.5</v>
      </c>
      <c r="I228" s="65">
        <v>262</v>
      </c>
      <c r="J228" s="64">
        <f t="shared" si="47"/>
        <v>106.1</v>
      </c>
      <c r="K228" s="65">
        <v>280</v>
      </c>
      <c r="L228" s="64">
        <f t="shared" si="75"/>
        <v>106.9</v>
      </c>
    </row>
    <row r="229" spans="1:12" s="18" customFormat="1" ht="15" hidden="1" customHeight="1">
      <c r="A229" s="74" t="s">
        <v>150</v>
      </c>
      <c r="B229" s="65">
        <v>404</v>
      </c>
      <c r="C229" s="65">
        <v>427</v>
      </c>
      <c r="D229" s="64">
        <f t="shared" si="76"/>
        <v>105.7</v>
      </c>
      <c r="E229" s="65">
        <v>453</v>
      </c>
      <c r="F229" s="64">
        <f t="shared" si="46"/>
        <v>106.1</v>
      </c>
      <c r="G229" s="65">
        <v>480</v>
      </c>
      <c r="H229" s="64">
        <f t="shared" si="47"/>
        <v>106</v>
      </c>
      <c r="I229" s="65">
        <v>513</v>
      </c>
      <c r="J229" s="64">
        <f t="shared" si="47"/>
        <v>106.9</v>
      </c>
      <c r="K229" s="65">
        <v>548</v>
      </c>
      <c r="L229" s="64">
        <f t="shared" si="75"/>
        <v>106.8</v>
      </c>
    </row>
    <row r="230" spans="1:12" s="18" customFormat="1" ht="15" hidden="1" customHeight="1">
      <c r="A230" s="74" t="s">
        <v>9</v>
      </c>
      <c r="B230" s="65">
        <v>201</v>
      </c>
      <c r="C230" s="65">
        <v>212</v>
      </c>
      <c r="D230" s="64">
        <f t="shared" si="76"/>
        <v>105.5</v>
      </c>
      <c r="E230" s="65">
        <v>225</v>
      </c>
      <c r="F230" s="64">
        <f t="shared" si="46"/>
        <v>106.1</v>
      </c>
      <c r="G230" s="65">
        <v>240</v>
      </c>
      <c r="H230" s="64">
        <f t="shared" si="47"/>
        <v>106.7</v>
      </c>
      <c r="I230" s="65">
        <v>255</v>
      </c>
      <c r="J230" s="64">
        <f t="shared" si="47"/>
        <v>106.3</v>
      </c>
      <c r="K230" s="65">
        <v>272</v>
      </c>
      <c r="L230" s="64">
        <f t="shared" si="75"/>
        <v>106.7</v>
      </c>
    </row>
    <row r="231" spans="1:12" s="18" customFormat="1" ht="15" hidden="1" customHeight="1">
      <c r="A231" s="74" t="s">
        <v>151</v>
      </c>
      <c r="B231" s="65">
        <v>450</v>
      </c>
      <c r="C231" s="65">
        <v>476</v>
      </c>
      <c r="D231" s="64">
        <f t="shared" si="76"/>
        <v>105.8</v>
      </c>
      <c r="E231" s="65">
        <v>505</v>
      </c>
      <c r="F231" s="64">
        <f t="shared" si="46"/>
        <v>106.1</v>
      </c>
      <c r="G231" s="65">
        <v>537</v>
      </c>
      <c r="H231" s="64">
        <f t="shared" si="47"/>
        <v>106.3</v>
      </c>
      <c r="I231" s="65">
        <v>572</v>
      </c>
      <c r="J231" s="64">
        <f t="shared" si="47"/>
        <v>106.5</v>
      </c>
      <c r="K231" s="65">
        <v>611</v>
      </c>
      <c r="L231" s="64">
        <f t="shared" si="75"/>
        <v>106.8</v>
      </c>
    </row>
    <row r="232" spans="1:12" s="18" customFormat="1" ht="15" hidden="1" customHeight="1">
      <c r="A232" s="74" t="s">
        <v>152</v>
      </c>
      <c r="B232" s="65">
        <v>700</v>
      </c>
      <c r="C232" s="65">
        <v>741</v>
      </c>
      <c r="D232" s="64">
        <f t="shared" si="76"/>
        <v>105.9</v>
      </c>
      <c r="E232" s="65">
        <v>787</v>
      </c>
      <c r="F232" s="64">
        <f t="shared" si="46"/>
        <v>106.2</v>
      </c>
      <c r="G232" s="65">
        <v>833</v>
      </c>
      <c r="H232" s="64">
        <f t="shared" si="47"/>
        <v>105.8</v>
      </c>
      <c r="I232" s="65">
        <v>892</v>
      </c>
      <c r="J232" s="64">
        <f t="shared" si="47"/>
        <v>107.1</v>
      </c>
      <c r="K232" s="65">
        <v>953</v>
      </c>
      <c r="L232" s="64">
        <f t="shared" si="75"/>
        <v>106.8</v>
      </c>
    </row>
    <row r="233" spans="1:12" s="18" customFormat="1" ht="15" hidden="1" customHeight="1">
      <c r="A233" s="74" t="s">
        <v>9</v>
      </c>
      <c r="B233" s="65">
        <v>200</v>
      </c>
      <c r="C233" s="65">
        <v>211</v>
      </c>
      <c r="D233" s="64">
        <f t="shared" si="76"/>
        <v>105.5</v>
      </c>
      <c r="E233" s="65">
        <v>224</v>
      </c>
      <c r="F233" s="64">
        <f t="shared" si="46"/>
        <v>106.2</v>
      </c>
      <c r="G233" s="65">
        <v>236</v>
      </c>
      <c r="H233" s="64">
        <f t="shared" si="47"/>
        <v>105.4</v>
      </c>
      <c r="I233" s="65">
        <v>253</v>
      </c>
      <c r="J233" s="64">
        <f t="shared" si="47"/>
        <v>107.2</v>
      </c>
      <c r="K233" s="65">
        <v>270</v>
      </c>
      <c r="L233" s="64">
        <f t="shared" si="75"/>
        <v>106.7</v>
      </c>
    </row>
    <row r="234" spans="1:12" ht="17.25" hidden="1" customHeight="1">
      <c r="A234" s="74" t="s">
        <v>153</v>
      </c>
      <c r="B234" s="65">
        <v>210</v>
      </c>
      <c r="C234" s="65">
        <v>222</v>
      </c>
      <c r="D234" s="64">
        <f t="shared" si="76"/>
        <v>105.7</v>
      </c>
      <c r="E234" s="65">
        <v>235</v>
      </c>
      <c r="F234" s="64">
        <f t="shared" si="46"/>
        <v>105.9</v>
      </c>
      <c r="G234" s="65">
        <v>250</v>
      </c>
      <c r="H234" s="64">
        <f t="shared" si="47"/>
        <v>106.4</v>
      </c>
      <c r="I234" s="65">
        <v>265</v>
      </c>
      <c r="J234" s="64">
        <f t="shared" si="47"/>
        <v>106</v>
      </c>
      <c r="K234" s="65">
        <v>283</v>
      </c>
      <c r="L234" s="64">
        <f t="shared" si="75"/>
        <v>106.8</v>
      </c>
    </row>
    <row r="235" spans="1:12" ht="17.25" hidden="1" customHeight="1">
      <c r="A235" s="74" t="s">
        <v>9</v>
      </c>
      <c r="B235" s="65">
        <v>199</v>
      </c>
      <c r="C235" s="65">
        <v>210</v>
      </c>
      <c r="D235" s="64">
        <f t="shared" si="76"/>
        <v>105.5</v>
      </c>
      <c r="E235" s="65">
        <v>223</v>
      </c>
      <c r="F235" s="64">
        <f t="shared" si="46"/>
        <v>106.2</v>
      </c>
      <c r="G235" s="65">
        <v>237</v>
      </c>
      <c r="H235" s="64">
        <f t="shared" si="47"/>
        <v>106.3</v>
      </c>
      <c r="I235" s="65">
        <v>253</v>
      </c>
      <c r="J235" s="64">
        <f t="shared" si="47"/>
        <v>106.8</v>
      </c>
      <c r="K235" s="65">
        <v>270</v>
      </c>
      <c r="L235" s="64">
        <f t="shared" si="75"/>
        <v>106.7</v>
      </c>
    </row>
    <row r="236" spans="1:12" ht="17.25" hidden="1" customHeight="1">
      <c r="A236" s="74" t="s">
        <v>154</v>
      </c>
      <c r="B236" s="65">
        <v>210</v>
      </c>
      <c r="C236" s="65">
        <v>222</v>
      </c>
      <c r="D236" s="64">
        <f t="shared" si="76"/>
        <v>105.7</v>
      </c>
      <c r="E236" s="65">
        <v>236</v>
      </c>
      <c r="F236" s="64">
        <f t="shared" si="46"/>
        <v>106.3</v>
      </c>
      <c r="G236" s="65">
        <v>251</v>
      </c>
      <c r="H236" s="64">
        <f t="shared" si="47"/>
        <v>106.4</v>
      </c>
      <c r="I236" s="65">
        <v>266</v>
      </c>
      <c r="J236" s="64">
        <f t="shared" ref="J236:J240" si="77">ROUND(I236/G236*100,1)</f>
        <v>106</v>
      </c>
      <c r="K236" s="65">
        <v>285</v>
      </c>
      <c r="L236" s="64">
        <f t="shared" si="75"/>
        <v>107.1</v>
      </c>
    </row>
    <row r="237" spans="1:12" ht="17.25" hidden="1" customHeight="1">
      <c r="A237" s="74" t="s">
        <v>9</v>
      </c>
      <c r="B237" s="65">
        <v>205</v>
      </c>
      <c r="C237" s="65">
        <v>217</v>
      </c>
      <c r="D237" s="64">
        <f t="shared" si="76"/>
        <v>105.9</v>
      </c>
      <c r="E237" s="65">
        <v>231</v>
      </c>
      <c r="F237" s="64">
        <f t="shared" si="46"/>
        <v>106.5</v>
      </c>
      <c r="G237" s="65">
        <v>246</v>
      </c>
      <c r="H237" s="64">
        <f t="shared" si="47"/>
        <v>106.5</v>
      </c>
      <c r="I237" s="65">
        <v>261</v>
      </c>
      <c r="J237" s="64">
        <f t="shared" si="77"/>
        <v>106.1</v>
      </c>
      <c r="K237" s="65">
        <v>279</v>
      </c>
      <c r="L237" s="64">
        <f t="shared" si="75"/>
        <v>106.9</v>
      </c>
    </row>
    <row r="238" spans="1:12" ht="17.25" hidden="1" customHeight="1">
      <c r="A238" s="74" t="s">
        <v>155</v>
      </c>
      <c r="B238" s="65">
        <v>212</v>
      </c>
      <c r="C238" s="65">
        <v>224</v>
      </c>
      <c r="D238" s="64">
        <f t="shared" si="76"/>
        <v>105.7</v>
      </c>
      <c r="E238" s="65">
        <v>237</v>
      </c>
      <c r="F238" s="64">
        <f t="shared" si="46"/>
        <v>105.8</v>
      </c>
      <c r="G238" s="65">
        <v>252</v>
      </c>
      <c r="H238" s="64">
        <f t="shared" si="47"/>
        <v>106.3</v>
      </c>
      <c r="I238" s="65">
        <v>269</v>
      </c>
      <c r="J238" s="64">
        <f t="shared" si="77"/>
        <v>106.7</v>
      </c>
      <c r="K238" s="65">
        <v>287</v>
      </c>
      <c r="L238" s="64">
        <f t="shared" si="75"/>
        <v>106.7</v>
      </c>
    </row>
    <row r="239" spans="1:12" ht="17.25" hidden="1" customHeight="1">
      <c r="A239" s="74" t="s">
        <v>9</v>
      </c>
      <c r="B239" s="65">
        <v>199</v>
      </c>
      <c r="C239" s="65">
        <v>210</v>
      </c>
      <c r="D239" s="64">
        <f t="shared" si="76"/>
        <v>105.5</v>
      </c>
      <c r="E239" s="65">
        <v>224</v>
      </c>
      <c r="F239" s="64">
        <f t="shared" si="46"/>
        <v>106.7</v>
      </c>
      <c r="G239" s="65">
        <v>238</v>
      </c>
      <c r="H239" s="64">
        <f t="shared" si="47"/>
        <v>106.3</v>
      </c>
      <c r="I239" s="65">
        <v>256</v>
      </c>
      <c r="J239" s="64">
        <f t="shared" si="77"/>
        <v>107.6</v>
      </c>
      <c r="K239" s="65">
        <v>273</v>
      </c>
      <c r="L239" s="64">
        <f t="shared" si="75"/>
        <v>106.6</v>
      </c>
    </row>
    <row r="240" spans="1:12" ht="12.75" hidden="1" customHeight="1">
      <c r="A240" s="105" t="s">
        <v>6</v>
      </c>
      <c r="B240" s="33">
        <f>B8-B154-B139</f>
        <v>1054863.7000000002</v>
      </c>
      <c r="C240" s="33">
        <f>C8-C154-C139</f>
        <v>1052283.9000000004</v>
      </c>
      <c r="D240" s="31">
        <f t="shared" si="76"/>
        <v>99.8</v>
      </c>
      <c r="E240" s="33">
        <f>E8-E154-E139</f>
        <v>1037055</v>
      </c>
      <c r="F240" s="31">
        <f t="shared" si="46"/>
        <v>98.6</v>
      </c>
      <c r="G240" s="33">
        <f>G8-G154-G139</f>
        <v>1074926.9849999999</v>
      </c>
      <c r="H240" s="31">
        <f t="shared" si="47"/>
        <v>103.7</v>
      </c>
      <c r="I240" s="33">
        <f>I8-I154-I139</f>
        <v>1129773.3080000002</v>
      </c>
      <c r="J240" s="31">
        <f t="shared" si="77"/>
        <v>105.1</v>
      </c>
      <c r="K240" s="33">
        <f>K8-K154-K139</f>
        <v>1193517.8201280001</v>
      </c>
      <c r="L240" s="31">
        <f t="shared" si="75"/>
        <v>105.6</v>
      </c>
    </row>
    <row r="241" spans="1:12" ht="24.95" hidden="1" customHeight="1"/>
    <row r="242" spans="1:12" ht="12" hidden="1" customHeight="1">
      <c r="A242" s="38" t="s">
        <v>53</v>
      </c>
      <c r="B242" s="12"/>
      <c r="C242" s="12"/>
      <c r="D242" s="8"/>
      <c r="E242" s="12"/>
      <c r="F242" s="8"/>
      <c r="G242" s="12"/>
      <c r="H242" s="8"/>
      <c r="I242" s="8"/>
      <c r="J242" s="8"/>
      <c r="K242" s="12"/>
      <c r="L242" s="8"/>
    </row>
    <row r="243" spans="1:12" s="21" customFormat="1" ht="18" hidden="1" customHeight="1">
      <c r="A243" s="39" t="s">
        <v>52</v>
      </c>
      <c r="B243" s="35"/>
      <c r="C243" s="35"/>
      <c r="D243" s="36"/>
      <c r="E243" s="35"/>
      <c r="F243" s="36" t="e">
        <f t="shared" si="46"/>
        <v>#DIV/0!</v>
      </c>
      <c r="G243" s="35"/>
      <c r="H243" s="36" t="e">
        <f t="shared" si="47"/>
        <v>#DIV/0!</v>
      </c>
      <c r="I243" s="85"/>
      <c r="J243" s="36" t="e">
        <f t="shared" ref="J243" si="78">ROUND(I243/G243*100,1)</f>
        <v>#DIV/0!</v>
      </c>
      <c r="K243" s="35"/>
      <c r="L243" s="36" t="e">
        <f t="shared" ref="L243:L267" si="79">ROUND(K243/G243*100,1)</f>
        <v>#DIV/0!</v>
      </c>
    </row>
    <row r="244" spans="1:12" s="21" customFormat="1" ht="15" hidden="1" customHeight="1">
      <c r="A244" s="61" t="s">
        <v>156</v>
      </c>
      <c r="B244" s="35">
        <f>B17+B31+B110+B113+B114+B119+B122+B124+B125+B132+B140+B141+B157+B158+B184+B210+B211+B185+B121+B44+B111+B108</f>
        <v>645134.19999999995</v>
      </c>
      <c r="C244" s="106">
        <f>C17+C31+C110+C113+C114+C119+C122+C124+C125+C132+C140+C141+C157+C158+C184+C210+C211+C185+C121+C44+C111+C108</f>
        <v>670642.80000000005</v>
      </c>
      <c r="D244" s="36">
        <f t="shared" ref="D244:D267" si="80">ROUND(C244/B244*100,1)</f>
        <v>104</v>
      </c>
      <c r="E244" s="35">
        <f>E17+E31+E110+E113+E114+E119+E122+E124+E125+E132+E140+E141+E157+E158+E184+E210+E211+E185+E121+E44+E111+E108</f>
        <v>698628</v>
      </c>
      <c r="F244" s="36">
        <f t="shared" si="46"/>
        <v>104.2</v>
      </c>
      <c r="G244" s="35">
        <f>G17+G31+G110+G113+G114+G119+G122+G124+G125+G132+G140+G141+G157+G158+G184+G210+G211+G185+G121+G44+G111+G108</f>
        <v>731649</v>
      </c>
      <c r="H244" s="36">
        <f t="shared" si="47"/>
        <v>104.7</v>
      </c>
      <c r="I244" s="35">
        <f>I17+I31+I110+I113+I114+I119+I122+I124+I125+I132+I140+I141+I157+I158+I184+I210+I211+I185+I121+I44+I111+I108</f>
        <v>769159</v>
      </c>
      <c r="J244" s="36">
        <f t="shared" ref="J244:J256" si="81">ROUND(I244/G244*100,1)</f>
        <v>105.1</v>
      </c>
      <c r="K244" s="35">
        <f>K17+K31+K110+K113+K114+K119+K122+K124+K125+K132+K140+K141+K157+K158+K184+K210+K211+K185+K121+K44+K111+K108</f>
        <v>813610</v>
      </c>
      <c r="L244" s="36">
        <f t="shared" ref="L244:L256" si="82">ROUND(K244/I244*100,1)</f>
        <v>105.8</v>
      </c>
    </row>
    <row r="245" spans="1:12" s="21" customFormat="1" ht="15.75" hidden="1" customHeight="1">
      <c r="A245" s="62" t="s">
        <v>157</v>
      </c>
      <c r="B245" s="35">
        <f>B18+B38+B42+B107+B117++B118+B120+B133+B142+B159+B160+B186+B187+B212+B213</f>
        <v>330695.3</v>
      </c>
      <c r="C245" s="106">
        <f>C18+C38+C42+C107+C117++C118+C120+C133+C142+C159+C160+C186+C187+C212+C213</f>
        <v>336789.9</v>
      </c>
      <c r="D245" s="36">
        <f t="shared" si="80"/>
        <v>101.8</v>
      </c>
      <c r="E245" s="35">
        <f>E18+E38+E42+E107+E117++E118+E120+E133+E142+E159+E160+E186+E187+E212+E213</f>
        <v>351903</v>
      </c>
      <c r="F245" s="36">
        <f t="shared" si="46"/>
        <v>104.5</v>
      </c>
      <c r="G245" s="35">
        <f>G18+G38+G42+G107+G117++G118+G120+G133+G142+G159+G160+G186+G187+G212+G213</f>
        <v>370898</v>
      </c>
      <c r="H245" s="36">
        <f t="shared" si="47"/>
        <v>105.4</v>
      </c>
      <c r="I245" s="35">
        <f>I18+I38+I42+I107+I117++I118+I120+I133+I142+I159+I160+I186+I187+I212+I213</f>
        <v>393476</v>
      </c>
      <c r="J245" s="36">
        <f t="shared" si="81"/>
        <v>106.1</v>
      </c>
      <c r="K245" s="35">
        <f>K18+K38+K42+K107+K117++K118+K120+K133+K142+K159+K160+K186+K187+K212+K213</f>
        <v>418260</v>
      </c>
      <c r="L245" s="36">
        <f t="shared" si="82"/>
        <v>106.3</v>
      </c>
    </row>
    <row r="246" spans="1:12" s="21" customFormat="1" ht="13.5" hidden="1" customHeight="1">
      <c r="A246" s="62" t="s">
        <v>158</v>
      </c>
      <c r="B246" s="35">
        <f>B143+B161+B214+B215+B188</f>
        <v>6885</v>
      </c>
      <c r="C246" s="106">
        <f>C143+C161+C214+C215+C188</f>
        <v>7296</v>
      </c>
      <c r="D246" s="36">
        <f t="shared" si="80"/>
        <v>106</v>
      </c>
      <c r="E246" s="35">
        <f>E143+E161+E214+E215+E188</f>
        <v>7697</v>
      </c>
      <c r="F246" s="41">
        <f t="shared" si="46"/>
        <v>105.5</v>
      </c>
      <c r="G246" s="35">
        <f>G143+G161+G214+G215+G188</f>
        <v>8151</v>
      </c>
      <c r="H246" s="36">
        <f t="shared" si="47"/>
        <v>105.9</v>
      </c>
      <c r="I246" s="35">
        <f>I143+I161+I214+I215+I188</f>
        <v>8644</v>
      </c>
      <c r="J246" s="36">
        <f t="shared" si="81"/>
        <v>106</v>
      </c>
      <c r="K246" s="35">
        <f>K143+K161+K214+K215+K188</f>
        <v>9222</v>
      </c>
      <c r="L246" s="36">
        <f t="shared" si="82"/>
        <v>106.7</v>
      </c>
    </row>
    <row r="247" spans="1:12" s="21" customFormat="1" ht="16.5" hidden="1" customHeight="1">
      <c r="A247" s="62" t="s">
        <v>159</v>
      </c>
      <c r="B247" s="35">
        <f>B19+B144+B162+B163+B189+B190+B216+B217+B30</f>
        <v>36945.800000000003</v>
      </c>
      <c r="C247" s="106">
        <f>C19+C144+C162+C163+C189+C190+C216+C217+C30</f>
        <v>38577.5</v>
      </c>
      <c r="D247" s="36">
        <f t="shared" si="80"/>
        <v>104.4</v>
      </c>
      <c r="E247" s="35">
        <f>E19+E144+E162+E163+E189+E190+E216+E217+E30</f>
        <v>40640</v>
      </c>
      <c r="F247" s="36">
        <f t="shared" si="46"/>
        <v>105.3</v>
      </c>
      <c r="G247" s="35">
        <f>G19+G144+G162+G163+G189+G190+G216+G217+G30</f>
        <v>43041</v>
      </c>
      <c r="H247" s="36">
        <f t="shared" si="47"/>
        <v>105.9</v>
      </c>
      <c r="I247" s="35">
        <f>I19+I144+I162+I163+I189+I190+I216+I217+I30</f>
        <v>45765</v>
      </c>
      <c r="J247" s="36">
        <f t="shared" si="81"/>
        <v>106.3</v>
      </c>
      <c r="K247" s="35">
        <f>K19+K144+K162+K163+K189+K190+K216+K217+K30</f>
        <v>48782</v>
      </c>
      <c r="L247" s="36">
        <f t="shared" si="82"/>
        <v>106.6</v>
      </c>
    </row>
    <row r="248" spans="1:12" s="21" customFormat="1" ht="15" hidden="1" customHeight="1">
      <c r="A248" s="62" t="s">
        <v>160</v>
      </c>
      <c r="B248" s="35">
        <f>B24+B27+B134+B145+B165+B166+B193+B219+B220+B199+B229+B230</f>
        <v>66467.899999999994</v>
      </c>
      <c r="C248" s="106">
        <f>C24+C27+C134+C145+C165+C166+C193+C219+C220+C199+C242+C229+C230</f>
        <v>73876.600000000006</v>
      </c>
      <c r="D248" s="36">
        <f t="shared" si="80"/>
        <v>111.1</v>
      </c>
      <c r="E248" s="35">
        <f>E24+E27+E134+E145+E165+E166+E193+E219+E220+E199+E242+E229+E230</f>
        <v>78381</v>
      </c>
      <c r="F248" s="36">
        <f t="shared" si="46"/>
        <v>106.1</v>
      </c>
      <c r="G248" s="35">
        <f>G24+G27+G134+G145+G165+G166+G193+G219+G220+G199+G242+G229+G230</f>
        <v>82582</v>
      </c>
      <c r="H248" s="36">
        <f t="shared" si="47"/>
        <v>105.4</v>
      </c>
      <c r="I248" s="35">
        <f>I24+I27+I134+I145+I165+I166+I193+I219+I220+I199+I242+I229+I230</f>
        <v>87580.3</v>
      </c>
      <c r="J248" s="36">
        <f t="shared" si="81"/>
        <v>106.1</v>
      </c>
      <c r="K248" s="35">
        <f>K24+K27+K134+K145+K165+K166+K193+K219+K220+K199+K242+K229+K230</f>
        <v>93210</v>
      </c>
      <c r="L248" s="36">
        <f t="shared" si="82"/>
        <v>106.4</v>
      </c>
    </row>
    <row r="249" spans="1:12" s="21" customFormat="1" ht="14.25" hidden="1" customHeight="1">
      <c r="A249" s="62" t="s">
        <v>161</v>
      </c>
      <c r="B249" s="35">
        <f>B28+B146+B167+B168+B194+B221+B222</f>
        <v>46995.6</v>
      </c>
      <c r="C249" s="106">
        <f>C28+C146+C167+C168+C194+C221+C222</f>
        <v>48814.1</v>
      </c>
      <c r="D249" s="36">
        <f t="shared" si="80"/>
        <v>103.9</v>
      </c>
      <c r="E249" s="35">
        <f>E28+E146+E167+E168+E194+E221+E222</f>
        <v>47294</v>
      </c>
      <c r="F249" s="36">
        <f t="shared" si="46"/>
        <v>96.9</v>
      </c>
      <c r="G249" s="35">
        <f>G28+G146+G167+G168+G194+G221+G222</f>
        <v>49911</v>
      </c>
      <c r="H249" s="36">
        <f t="shared" si="47"/>
        <v>105.5</v>
      </c>
      <c r="I249" s="35">
        <f>I28+I146+I167+I168+I194+I221+I222</f>
        <v>52930</v>
      </c>
      <c r="J249" s="36">
        <f t="shared" si="81"/>
        <v>106</v>
      </c>
      <c r="K249" s="35">
        <f>K28+K146+K167+K168+K194+K221+K222</f>
        <v>56207</v>
      </c>
      <c r="L249" s="36">
        <f t="shared" si="82"/>
        <v>106.2</v>
      </c>
    </row>
    <row r="250" spans="1:12" s="21" customFormat="1" ht="14.25" hidden="1" customHeight="1">
      <c r="A250" s="62" t="s">
        <v>163</v>
      </c>
      <c r="B250" s="35">
        <f>B20+B147+B169+B170+B195+B223+B224</f>
        <v>55578</v>
      </c>
      <c r="C250" s="35">
        <f>C20+C147+C169+C170+C195+C223+C224</f>
        <v>61063</v>
      </c>
      <c r="D250" s="36">
        <f t="shared" si="80"/>
        <v>109.9</v>
      </c>
      <c r="E250" s="35">
        <f>E20+E147+E169+E170+E195+E223+E224</f>
        <v>64019</v>
      </c>
      <c r="F250" s="36">
        <f t="shared" si="46"/>
        <v>104.8</v>
      </c>
      <c r="G250" s="35">
        <f>G20+G147+G169+G170+G195+G223+G224</f>
        <v>67431</v>
      </c>
      <c r="H250" s="36">
        <f t="shared" si="47"/>
        <v>105.3</v>
      </c>
      <c r="I250" s="35">
        <f>I20+I147+I169+I170+I195+I223+I224</f>
        <v>71528</v>
      </c>
      <c r="J250" s="36">
        <f t="shared" si="81"/>
        <v>106.1</v>
      </c>
      <c r="K250" s="35">
        <f>K20+K147+K169+K170+K195+K223+K224</f>
        <v>75991</v>
      </c>
      <c r="L250" s="36">
        <f t="shared" si="82"/>
        <v>106.2</v>
      </c>
    </row>
    <row r="251" spans="1:12" s="21" customFormat="1" ht="15.75" hidden="1" customHeight="1">
      <c r="A251" s="62" t="s">
        <v>162</v>
      </c>
      <c r="B251" s="35">
        <f>B135+B148+B171+B196+B225+B226</f>
        <v>16041</v>
      </c>
      <c r="C251" s="35">
        <f>C135+C148+C171+C196+C225+C226</f>
        <v>16940</v>
      </c>
      <c r="D251" s="36">
        <f t="shared" si="80"/>
        <v>105.6</v>
      </c>
      <c r="E251" s="35">
        <f>E135+E148+E171+E196+E225+E226</f>
        <v>17774</v>
      </c>
      <c r="F251" s="36">
        <f t="shared" si="46"/>
        <v>104.9</v>
      </c>
      <c r="G251" s="35">
        <f>G135+G148+G171+G196+G225+G226</f>
        <v>18792</v>
      </c>
      <c r="H251" s="36">
        <f t="shared" si="47"/>
        <v>105.7</v>
      </c>
      <c r="I251" s="35">
        <f>I135+I148+I171+I196+I225+I226</f>
        <v>19926</v>
      </c>
      <c r="J251" s="36">
        <f t="shared" si="81"/>
        <v>106</v>
      </c>
      <c r="K251" s="35">
        <f>K135+K148+K171+K196+K225+K226</f>
        <v>21167.8</v>
      </c>
      <c r="L251" s="36">
        <f t="shared" si="82"/>
        <v>106.2</v>
      </c>
    </row>
    <row r="252" spans="1:12" s="21" customFormat="1" ht="17.25" hidden="1" customHeight="1">
      <c r="A252" s="62" t="s">
        <v>164</v>
      </c>
      <c r="B252" s="35">
        <f>B21+B22+B136+B149+B172+B173+B197+B198+B227+B205+B206+B236+B237+B228</f>
        <v>117036</v>
      </c>
      <c r="C252" s="106">
        <f>C21+C22+C136+C149+C172+C173+C205+C206+C197+C198+C227+C228+C236+C237</f>
        <v>118575</v>
      </c>
      <c r="D252" s="36">
        <f t="shared" si="80"/>
        <v>101.3</v>
      </c>
      <c r="E252" s="35">
        <f>E21+E22+E136+E149+E172+E173+E205+E206+E197+E198+E227+E228+E236+E237</f>
        <v>126009</v>
      </c>
      <c r="F252" s="36">
        <f t="shared" si="46"/>
        <v>106.3</v>
      </c>
      <c r="G252" s="35">
        <f>G21+G22+G136+G149+G172+G173+G205+G206+G197+G198+G227+G228+G236+G237</f>
        <v>132290.08500000002</v>
      </c>
      <c r="H252" s="36">
        <f t="shared" si="47"/>
        <v>105</v>
      </c>
      <c r="I252" s="35">
        <f>I21+I22+I136+I149+I172+I173+I205+I206+I197+I198+I227+I228+I236+I237</f>
        <v>139584</v>
      </c>
      <c r="J252" s="36">
        <f t="shared" si="81"/>
        <v>105.5</v>
      </c>
      <c r="K252" s="35">
        <f>K21+K22+K136+K149+K172+K173+K205+K206+K197+K198+K227+K228+K236+K237</f>
        <v>147930</v>
      </c>
      <c r="L252" s="36">
        <f t="shared" si="82"/>
        <v>106</v>
      </c>
    </row>
    <row r="253" spans="1:12" s="21" customFormat="1" ht="15.75" customHeight="1">
      <c r="A253" s="62" t="s">
        <v>165</v>
      </c>
      <c r="B253" s="35">
        <f>B137+B150+B164+B174+B175+B191+B192+B200+B201+B218+B231</f>
        <v>23521</v>
      </c>
      <c r="C253" s="106">
        <f>C150+C164+C174+C175+C191+C192+C200+C218+C231+C137+C201</f>
        <v>25009</v>
      </c>
      <c r="D253" s="36">
        <f t="shared" si="80"/>
        <v>106.3</v>
      </c>
      <c r="E253" s="35">
        <f>E150+E164+E174+E175+E191+E192+E200+E218+E231+E137+E201</f>
        <v>26510</v>
      </c>
      <c r="F253" s="36">
        <f t="shared" si="46"/>
        <v>106</v>
      </c>
      <c r="G253" s="35">
        <f>G150+G164+G174+G175+G191+G192+G200+G218+G231+G137+G201</f>
        <v>28205</v>
      </c>
      <c r="H253" s="36">
        <f t="shared" si="47"/>
        <v>106.4</v>
      </c>
      <c r="I253" s="35">
        <f>I150+I164+I174+I175+I191+I192+I200+I218+I231+I137+I201</f>
        <v>30043</v>
      </c>
      <c r="J253" s="36">
        <f t="shared" si="81"/>
        <v>106.5</v>
      </c>
      <c r="K253" s="35">
        <f>K150+K164+K174+K175+K191+K192+K200+K218+K231+K137+K201</f>
        <v>32157</v>
      </c>
      <c r="L253" s="36">
        <f t="shared" si="82"/>
        <v>107</v>
      </c>
    </row>
    <row r="254" spans="1:12" s="21" customFormat="1" ht="15" hidden="1" customHeight="1">
      <c r="A254" s="62" t="s">
        <v>166</v>
      </c>
      <c r="B254" s="35">
        <f>B23+B25+B151+B176+B177+B202+B203+B232+B233</f>
        <v>91828.1</v>
      </c>
      <c r="C254" s="106">
        <f>C23+C25+C151+C176+C177+C202+C203+C232+C233</f>
        <v>79486.399999999994</v>
      </c>
      <c r="D254" s="36">
        <f t="shared" si="80"/>
        <v>86.6</v>
      </c>
      <c r="E254" s="35">
        <f>E23+E25+E151+E176+E177+E202+E203+E232+E233</f>
        <v>43539</v>
      </c>
      <c r="F254" s="36">
        <f t="shared" si="46"/>
        <v>54.8</v>
      </c>
      <c r="G254" s="35">
        <f>G23+G25+G151+G176+G177+G202+G203+G232+G233</f>
        <v>45691</v>
      </c>
      <c r="H254" s="36">
        <f t="shared" si="47"/>
        <v>104.9</v>
      </c>
      <c r="I254" s="35">
        <f>I23+I25+I151+I176+I177+I202+I203+I232+I233</f>
        <v>48394</v>
      </c>
      <c r="J254" s="36">
        <f t="shared" si="81"/>
        <v>105.9</v>
      </c>
      <c r="K254" s="35">
        <f>K23+K25+K151+K176+K177+K202+K203+K232+K233</f>
        <v>51552</v>
      </c>
      <c r="L254" s="36">
        <f t="shared" si="82"/>
        <v>106.5</v>
      </c>
    </row>
    <row r="255" spans="1:12" s="21" customFormat="1" ht="16.5" hidden="1" customHeight="1">
      <c r="A255" s="62" t="s">
        <v>167</v>
      </c>
      <c r="B255" s="35">
        <f>B29+B152+B178+B179+B204+B234+B235</f>
        <v>32405.1</v>
      </c>
      <c r="C255" s="106">
        <f>C29+C152+C178+C179+C204+C234+C235</f>
        <v>34681.800000000003</v>
      </c>
      <c r="D255" s="36">
        <f t="shared" si="80"/>
        <v>107</v>
      </c>
      <c r="E255" s="35">
        <f>E29+E152+E178+E179+E204+E234+E235</f>
        <v>36567</v>
      </c>
      <c r="F255" s="36">
        <f t="shared" si="46"/>
        <v>105.4</v>
      </c>
      <c r="G255" s="35">
        <f>G29+G152+G178+G179+G204+G234+G235</f>
        <v>38705</v>
      </c>
      <c r="H255" s="36">
        <f t="shared" si="47"/>
        <v>105.8</v>
      </c>
      <c r="I255" s="35">
        <f>I29+I152+I178+I179+I204+I234+I235</f>
        <v>41134</v>
      </c>
      <c r="J255" s="36">
        <f t="shared" si="81"/>
        <v>106.3</v>
      </c>
      <c r="K255" s="35">
        <f>K29+K152+K178+K179+K204+K234+K235</f>
        <v>43846</v>
      </c>
      <c r="L255" s="36">
        <f t="shared" si="82"/>
        <v>106.6</v>
      </c>
    </row>
    <row r="256" spans="1:12" s="21" customFormat="1" ht="17.25" hidden="1" customHeight="1">
      <c r="A256" s="62" t="s">
        <v>168</v>
      </c>
      <c r="B256" s="35">
        <f>B26+B153+B180+B181+B207+B208+B238+B239</f>
        <v>39964.699999999997</v>
      </c>
      <c r="C256" s="106">
        <f>C26+C153+C180+C181+C207+C208+C238+C239</f>
        <v>32570.799999999999</v>
      </c>
      <c r="D256" s="36">
        <f t="shared" si="80"/>
        <v>81.5</v>
      </c>
      <c r="E256" s="35">
        <f>E26+E153+E180+E181+E207+E208+E238+E239</f>
        <v>19012</v>
      </c>
      <c r="F256" s="36">
        <f t="shared" si="46"/>
        <v>58.4</v>
      </c>
      <c r="G256" s="35">
        <f>G26+G153+G180+G181+G207+G208+G238+G239</f>
        <v>11836</v>
      </c>
      <c r="H256" s="36">
        <f>ROUND(G256/E256*100,1)</f>
        <v>62.3</v>
      </c>
      <c r="I256" s="35">
        <f>I26+I153+I180+I181+I207+I208+I238+I239</f>
        <v>12702.608</v>
      </c>
      <c r="J256" s="36">
        <f t="shared" si="81"/>
        <v>107.3</v>
      </c>
      <c r="K256" s="35">
        <f>K26+K153+K180+K181+K207+K208+K238+K239</f>
        <v>13651.220128000001</v>
      </c>
      <c r="L256" s="36">
        <f t="shared" si="82"/>
        <v>107.5</v>
      </c>
    </row>
    <row r="257" spans="1:17" s="21" customFormat="1" ht="12.75" hidden="1" customHeight="1">
      <c r="A257" s="37" t="s">
        <v>55</v>
      </c>
      <c r="B257" s="35"/>
      <c r="C257" s="35"/>
      <c r="D257" s="36" t="e">
        <f t="shared" si="80"/>
        <v>#DIV/0!</v>
      </c>
      <c r="E257" s="35"/>
      <c r="F257" s="36" t="e">
        <f t="shared" ref="F257:F263" si="83">ROUND(E257/C257*100,1)</f>
        <v>#DIV/0!</v>
      </c>
      <c r="G257" s="35"/>
      <c r="H257" s="36" t="e">
        <f t="shared" ref="H257:H263" si="84">ROUND(G257/E257*100,1)</f>
        <v>#DIV/0!</v>
      </c>
      <c r="I257" s="36"/>
      <c r="J257" s="36"/>
      <c r="K257" s="35"/>
      <c r="L257" s="36" t="e">
        <f t="shared" si="79"/>
        <v>#DIV/0!</v>
      </c>
    </row>
    <row r="258" spans="1:17" s="21" customFormat="1" ht="14.25" hidden="1" customHeight="1">
      <c r="A258" s="37" t="s">
        <v>55</v>
      </c>
      <c r="B258" s="35"/>
      <c r="C258" s="35"/>
      <c r="D258" s="36" t="e">
        <f t="shared" si="80"/>
        <v>#DIV/0!</v>
      </c>
      <c r="E258" s="35"/>
      <c r="F258" s="36" t="e">
        <f t="shared" si="83"/>
        <v>#DIV/0!</v>
      </c>
      <c r="G258" s="35"/>
      <c r="H258" s="36" t="e">
        <f t="shared" si="84"/>
        <v>#DIV/0!</v>
      </c>
      <c r="I258" s="36"/>
      <c r="J258" s="36"/>
      <c r="K258" s="35"/>
      <c r="L258" s="36" t="e">
        <f t="shared" si="79"/>
        <v>#DIV/0!</v>
      </c>
    </row>
    <row r="259" spans="1:17" s="21" customFormat="1" ht="14.25" hidden="1" customHeight="1">
      <c r="A259" s="37" t="s">
        <v>55</v>
      </c>
      <c r="B259" s="35"/>
      <c r="C259" s="35"/>
      <c r="D259" s="36" t="e">
        <f t="shared" si="80"/>
        <v>#DIV/0!</v>
      </c>
      <c r="E259" s="35"/>
      <c r="F259" s="36" t="e">
        <f t="shared" si="83"/>
        <v>#DIV/0!</v>
      </c>
      <c r="G259" s="35"/>
      <c r="H259" s="36" t="e">
        <f t="shared" si="84"/>
        <v>#DIV/0!</v>
      </c>
      <c r="I259" s="36"/>
      <c r="J259" s="36"/>
      <c r="K259" s="35"/>
      <c r="L259" s="36" t="e">
        <f t="shared" si="79"/>
        <v>#DIV/0!</v>
      </c>
    </row>
    <row r="260" spans="1:17" s="21" customFormat="1" ht="12.75" hidden="1" customHeight="1">
      <c r="A260" s="37" t="s">
        <v>55</v>
      </c>
      <c r="B260" s="35"/>
      <c r="C260" s="35"/>
      <c r="D260" s="36" t="e">
        <f t="shared" si="80"/>
        <v>#DIV/0!</v>
      </c>
      <c r="E260" s="35"/>
      <c r="F260" s="36" t="e">
        <f t="shared" si="83"/>
        <v>#DIV/0!</v>
      </c>
      <c r="G260" s="35"/>
      <c r="H260" s="36" t="e">
        <f t="shared" si="84"/>
        <v>#DIV/0!</v>
      </c>
      <c r="I260" s="36"/>
      <c r="J260" s="36"/>
      <c r="K260" s="35"/>
      <c r="L260" s="36" t="e">
        <f t="shared" si="79"/>
        <v>#DIV/0!</v>
      </c>
    </row>
    <row r="261" spans="1:17" s="21" customFormat="1" ht="12.75" hidden="1" customHeight="1">
      <c r="A261" s="37" t="s">
        <v>55</v>
      </c>
      <c r="B261" s="35"/>
      <c r="C261" s="35"/>
      <c r="D261" s="36" t="e">
        <f t="shared" si="80"/>
        <v>#DIV/0!</v>
      </c>
      <c r="E261" s="35"/>
      <c r="F261" s="36" t="e">
        <f t="shared" si="83"/>
        <v>#DIV/0!</v>
      </c>
      <c r="G261" s="35"/>
      <c r="H261" s="36" t="e">
        <f t="shared" si="84"/>
        <v>#DIV/0!</v>
      </c>
      <c r="I261" s="36"/>
      <c r="J261" s="36"/>
      <c r="K261" s="35"/>
      <c r="L261" s="36" t="e">
        <f t="shared" si="79"/>
        <v>#DIV/0!</v>
      </c>
    </row>
    <row r="262" spans="1:17" s="21" customFormat="1" ht="12" hidden="1" customHeight="1">
      <c r="A262" s="37" t="s">
        <v>55</v>
      </c>
      <c r="B262" s="35"/>
      <c r="C262" s="35"/>
      <c r="D262" s="36" t="e">
        <f t="shared" si="80"/>
        <v>#DIV/0!</v>
      </c>
      <c r="E262" s="35"/>
      <c r="F262" s="36" t="e">
        <f t="shared" si="83"/>
        <v>#DIV/0!</v>
      </c>
      <c r="G262" s="35"/>
      <c r="H262" s="36" t="e">
        <f t="shared" si="84"/>
        <v>#DIV/0!</v>
      </c>
      <c r="I262" s="36"/>
      <c r="J262" s="36"/>
      <c r="K262" s="35"/>
      <c r="L262" s="36" t="e">
        <f t="shared" si="79"/>
        <v>#DIV/0!</v>
      </c>
    </row>
    <row r="263" spans="1:17" s="21" customFormat="1" ht="12.75" hidden="1" customHeight="1">
      <c r="A263" s="37" t="s">
        <v>55</v>
      </c>
      <c r="B263" s="35"/>
      <c r="C263" s="35"/>
      <c r="D263" s="36" t="e">
        <f t="shared" si="80"/>
        <v>#DIV/0!</v>
      </c>
      <c r="E263" s="35"/>
      <c r="F263" s="36" t="e">
        <f t="shared" si="83"/>
        <v>#DIV/0!</v>
      </c>
      <c r="G263" s="35"/>
      <c r="H263" s="36" t="e">
        <f t="shared" si="84"/>
        <v>#DIV/0!</v>
      </c>
      <c r="I263" s="36"/>
      <c r="J263" s="36"/>
      <c r="K263" s="35"/>
      <c r="L263" s="36" t="e">
        <f t="shared" si="79"/>
        <v>#DIV/0!</v>
      </c>
    </row>
    <row r="264" spans="1:17" s="21" customFormat="1" ht="12" hidden="1" customHeight="1">
      <c r="A264" s="37" t="s">
        <v>55</v>
      </c>
      <c r="B264" s="35"/>
      <c r="C264" s="35"/>
      <c r="D264" s="36" t="e">
        <f t="shared" si="80"/>
        <v>#DIV/0!</v>
      </c>
      <c r="E264" s="35"/>
      <c r="F264" s="36" t="e">
        <f t="shared" ref="F264:F267" si="85">ROUND(E264/C264*100,1)</f>
        <v>#DIV/0!</v>
      </c>
      <c r="G264" s="35"/>
      <c r="H264" s="36" t="e">
        <f t="shared" ref="H264:H267" si="86">ROUND(G264/E264*100,1)</f>
        <v>#DIV/0!</v>
      </c>
      <c r="I264" s="36"/>
      <c r="J264" s="36"/>
      <c r="K264" s="35"/>
      <c r="L264" s="36" t="e">
        <f t="shared" si="79"/>
        <v>#DIV/0!</v>
      </c>
    </row>
    <row r="265" spans="1:17" s="21" customFormat="1" ht="12" hidden="1" customHeight="1">
      <c r="A265" s="37" t="s">
        <v>55</v>
      </c>
      <c r="B265" s="35"/>
      <c r="C265" s="35"/>
      <c r="D265" s="36" t="e">
        <f t="shared" si="80"/>
        <v>#DIV/0!</v>
      </c>
      <c r="E265" s="35"/>
      <c r="F265" s="36" t="e">
        <f t="shared" si="85"/>
        <v>#DIV/0!</v>
      </c>
      <c r="G265" s="35"/>
      <c r="H265" s="36" t="e">
        <f t="shared" si="86"/>
        <v>#DIV/0!</v>
      </c>
      <c r="I265" s="36"/>
      <c r="J265" s="36"/>
      <c r="K265" s="35"/>
      <c r="L265" s="36" t="e">
        <f t="shared" si="79"/>
        <v>#DIV/0!</v>
      </c>
    </row>
    <row r="266" spans="1:17" s="21" customFormat="1" ht="15" hidden="1" customHeight="1">
      <c r="A266" s="37" t="s">
        <v>55</v>
      </c>
      <c r="B266" s="35"/>
      <c r="C266" s="35"/>
      <c r="D266" s="36" t="e">
        <f t="shared" si="80"/>
        <v>#DIV/0!</v>
      </c>
      <c r="E266" s="35"/>
      <c r="F266" s="36" t="e">
        <f t="shared" si="85"/>
        <v>#DIV/0!</v>
      </c>
      <c r="G266" s="35"/>
      <c r="H266" s="36" t="e">
        <f t="shared" si="86"/>
        <v>#DIV/0!</v>
      </c>
      <c r="I266" s="36"/>
      <c r="J266" s="36"/>
      <c r="K266" s="35"/>
      <c r="L266" s="36" t="e">
        <f t="shared" si="79"/>
        <v>#DIV/0!</v>
      </c>
    </row>
    <row r="267" spans="1:17" s="21" customFormat="1" ht="14.25" hidden="1" customHeight="1">
      <c r="A267" s="37" t="s">
        <v>55</v>
      </c>
      <c r="B267" s="35"/>
      <c r="C267" s="35"/>
      <c r="D267" s="36" t="e">
        <f t="shared" si="80"/>
        <v>#DIV/0!</v>
      </c>
      <c r="E267" s="35"/>
      <c r="F267" s="36" t="e">
        <f t="shared" si="85"/>
        <v>#DIV/0!</v>
      </c>
      <c r="G267" s="35"/>
      <c r="H267" s="36" t="e">
        <f t="shared" si="86"/>
        <v>#DIV/0!</v>
      </c>
      <c r="I267" s="36"/>
      <c r="J267" s="36"/>
      <c r="K267" s="35"/>
      <c r="L267" s="36" t="e">
        <f t="shared" si="79"/>
        <v>#DIV/0!</v>
      </c>
    </row>
    <row r="268" spans="1:17" ht="84.75" hidden="1" customHeight="1">
      <c r="A268" s="37" t="s">
        <v>55</v>
      </c>
      <c r="B268" s="52"/>
      <c r="C268" s="52"/>
      <c r="D268" s="52"/>
      <c r="E268" s="52"/>
      <c r="F268" s="52"/>
      <c r="G268" s="52"/>
      <c r="H268" s="52"/>
      <c r="I268" s="79"/>
      <c r="J268" s="79"/>
      <c r="K268" s="52"/>
      <c r="L268" s="6"/>
    </row>
    <row r="269" spans="1:17" ht="334.5" hidden="1">
      <c r="A269" s="52" t="s">
        <v>58</v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>
      <c r="A739" s="4"/>
    </row>
  </sheetData>
  <sheetProtection insertColumns="0" insertRows="0" insertHyperlinks="0" deleteColumns="0" deleteRows="0" sort="0" autoFilter="0" pivotTables="0"/>
  <mergeCells count="8">
    <mergeCell ref="A2:K2"/>
    <mergeCell ref="A3:K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604"/>
  <sheetViews>
    <sheetView zoomScale="80" zoomScaleNormal="8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4" sqref="A254:XFD269"/>
    </sheetView>
  </sheetViews>
  <sheetFormatPr defaultColWidth="9.140625" defaultRowHeight="15"/>
  <cols>
    <col min="1" max="1" width="38" style="3" customWidth="1"/>
    <col min="2" max="2" width="13" style="3" customWidth="1"/>
    <col min="3" max="3" width="12.7109375" style="3" customWidth="1"/>
    <col min="4" max="4" width="10.5703125" style="3" customWidth="1"/>
    <col min="5" max="5" width="11.85546875" style="3" customWidth="1"/>
    <col min="6" max="6" width="9.7109375" style="3" customWidth="1"/>
    <col min="7" max="7" width="13.140625" style="3" customWidth="1"/>
    <col min="8" max="8" width="11" style="3" customWidth="1"/>
    <col min="9" max="9" width="12.7109375" style="3" customWidth="1"/>
    <col min="10" max="11" width="10.5703125" style="3" customWidth="1"/>
    <col min="12" max="16384" width="9.140625" style="3"/>
  </cols>
  <sheetData>
    <row r="1" spans="1:13">
      <c r="G1" s="3" t="s">
        <v>11</v>
      </c>
      <c r="K1" s="3" t="s">
        <v>177</v>
      </c>
    </row>
    <row r="2" spans="1:13" ht="25.5" customHeight="1">
      <c r="A2" s="107" t="s">
        <v>59</v>
      </c>
      <c r="B2" s="107"/>
      <c r="C2" s="107"/>
      <c r="D2" s="107"/>
      <c r="E2" s="107"/>
      <c r="F2" s="107"/>
      <c r="G2" s="107"/>
      <c r="H2" s="107"/>
      <c r="I2" s="107"/>
    </row>
    <row r="3" spans="1:13" ht="15.75" customHeight="1">
      <c r="A3" s="107" t="s">
        <v>180</v>
      </c>
      <c r="B3" s="107"/>
      <c r="C3" s="107"/>
      <c r="D3" s="107"/>
      <c r="E3" s="107"/>
      <c r="F3" s="107"/>
      <c r="G3" s="107"/>
      <c r="H3" s="107"/>
      <c r="I3" s="107"/>
    </row>
    <row r="4" spans="1:13" ht="17.25" customHeight="1">
      <c r="A4" s="14"/>
      <c r="B4" s="78"/>
      <c r="C4" s="14"/>
      <c r="D4" s="14"/>
      <c r="E4" s="14"/>
      <c r="F4" s="14"/>
      <c r="G4" s="14"/>
      <c r="H4" s="14"/>
      <c r="I4" s="1"/>
      <c r="J4" s="89"/>
      <c r="K4" s="1"/>
      <c r="L4" s="1"/>
      <c r="M4" s="1"/>
    </row>
    <row r="6" spans="1:13" ht="31.5" customHeight="1">
      <c r="A6" s="110" t="s">
        <v>7</v>
      </c>
      <c r="B6" s="77" t="s">
        <v>178</v>
      </c>
      <c r="C6" s="108" t="s">
        <v>185</v>
      </c>
      <c r="D6" s="109"/>
      <c r="E6" s="108" t="s">
        <v>186</v>
      </c>
      <c r="F6" s="109"/>
      <c r="G6" s="108" t="s">
        <v>172</v>
      </c>
      <c r="H6" s="109"/>
      <c r="I6" s="108" t="s">
        <v>175</v>
      </c>
      <c r="J6" s="112"/>
      <c r="K6" s="108" t="s">
        <v>184</v>
      </c>
      <c r="L6" s="109"/>
    </row>
    <row r="7" spans="1:13" ht="45">
      <c r="A7" s="110"/>
      <c r="B7" s="13" t="s">
        <v>61</v>
      </c>
      <c r="C7" s="13" t="s">
        <v>61</v>
      </c>
      <c r="D7" s="13" t="s">
        <v>13</v>
      </c>
      <c r="E7" s="13" t="s">
        <v>61</v>
      </c>
      <c r="F7" s="13" t="s">
        <v>13</v>
      </c>
      <c r="G7" s="13" t="s">
        <v>61</v>
      </c>
      <c r="H7" s="13" t="s">
        <v>13</v>
      </c>
      <c r="I7" s="13" t="s">
        <v>61</v>
      </c>
      <c r="J7" s="76" t="s">
        <v>13</v>
      </c>
      <c r="K7" s="77" t="s">
        <v>61</v>
      </c>
      <c r="L7" s="77" t="s">
        <v>13</v>
      </c>
    </row>
    <row r="8" spans="1:13" ht="18.75" hidden="1" customHeight="1">
      <c r="A8" s="44" t="s">
        <v>54</v>
      </c>
      <c r="B8" s="34">
        <f>SUM(B243:B266)</f>
        <v>4784</v>
      </c>
      <c r="C8" s="34">
        <f>SUM(C243:C266)</f>
        <v>4598.3</v>
      </c>
      <c r="D8" s="34">
        <f>ROUND(C8/B8*100,1)</f>
        <v>96.1</v>
      </c>
      <c r="E8" s="34">
        <f>SUM(E243:E266)</f>
        <v>4455.5</v>
      </c>
      <c r="F8" s="34">
        <f>ROUND(E8/C8*100,1)</f>
        <v>96.9</v>
      </c>
      <c r="G8" s="34">
        <f>SUM(G243:G266)</f>
        <v>4425.5</v>
      </c>
      <c r="H8" s="34">
        <f>ROUND(G8/E8*100,1)</f>
        <v>99.3</v>
      </c>
      <c r="I8" s="34">
        <f>SUM(I243:I266)</f>
        <v>4427.5</v>
      </c>
      <c r="J8" s="34">
        <f>ROUND(I8/G8*100,1)</f>
        <v>100</v>
      </c>
      <c r="K8" s="34">
        <f>SUM(K243:K266)</f>
        <v>4427.5</v>
      </c>
      <c r="L8" s="34">
        <f>ROUND(K8/I8*100,1)</f>
        <v>100</v>
      </c>
    </row>
    <row r="9" spans="1:13" ht="13.5" hidden="1" customHeight="1">
      <c r="A9" s="7" t="s">
        <v>16</v>
      </c>
      <c r="B9" s="20">
        <f>B8-B10</f>
        <v>0</v>
      </c>
      <c r="C9" s="20">
        <f t="shared" ref="C9:J9" si="0">C8-C10</f>
        <v>0</v>
      </c>
      <c r="D9" s="20">
        <f t="shared" si="0"/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7">
        <f t="shared" ref="K9:L9" si="1">K8-K10</f>
        <v>0</v>
      </c>
      <c r="L9" s="17">
        <f t="shared" si="1"/>
        <v>0</v>
      </c>
    </row>
    <row r="10" spans="1:13" ht="11.25" hidden="1" customHeight="1">
      <c r="A10" s="7" t="s">
        <v>17</v>
      </c>
      <c r="B10" s="20">
        <f>ROUND(SUM(B16+B32+B35)+SUM(B106+B109+B112+B116+B123+B127+B131)+B154,1)</f>
        <v>4784</v>
      </c>
      <c r="C10" s="20">
        <f>ROUND(SUM(C16+C32+C35)+SUM(C106+C109+C112+C116+C123+C127+C131)+C154,1)</f>
        <v>4598.3</v>
      </c>
      <c r="D10" s="20">
        <f>ROUND(C10/B10*100,1)</f>
        <v>96.1</v>
      </c>
      <c r="E10" s="17">
        <f>ROUND(SUM(E16+E32+E35)+SUM(E106+E109+E112+E116+E123+E127+E131)+E154,1)</f>
        <v>4455.5</v>
      </c>
      <c r="F10" s="17">
        <f>ROUND(E10/C10*100,1)</f>
        <v>96.9</v>
      </c>
      <c r="G10" s="17">
        <f>ROUND(SUM(G16+G32+G35)+SUM(G106+G109+G112+G116+G123+G127+G131)+G154,1)</f>
        <v>4425.5</v>
      </c>
      <c r="H10" s="17">
        <f>ROUND(G10/E10*100,1)</f>
        <v>99.3</v>
      </c>
      <c r="I10" s="17">
        <f>ROUND(SUM(I16+I32+I35)+SUM(I106+I109+I112+I116+I123+I127+I131)+I154,1)</f>
        <v>4427.5</v>
      </c>
      <c r="J10" s="17">
        <f>ROUND(I10/G10*100,1)</f>
        <v>100</v>
      </c>
      <c r="K10" s="17">
        <f>ROUND(SUM(K16+K32+K35)+SUM(K106+K109+K112+K116+K123+K127+K131)+K154,1)</f>
        <v>4427.5</v>
      </c>
      <c r="L10" s="17">
        <f>ROUND(K10/I10*100,1)</f>
        <v>100</v>
      </c>
    </row>
    <row r="11" spans="1:13" ht="12.75" hidden="1" customHeight="1">
      <c r="A11" s="7" t="s">
        <v>18</v>
      </c>
      <c r="B11" s="20">
        <f>B8-B12</f>
        <v>0</v>
      </c>
      <c r="C11" s="20">
        <f t="shared" ref="C11:J11" si="2">C8-C12</f>
        <v>0</v>
      </c>
      <c r="D11" s="20">
        <f t="shared" si="2"/>
        <v>0</v>
      </c>
      <c r="E11" s="17">
        <f t="shared" si="2"/>
        <v>0</v>
      </c>
      <c r="F11" s="17">
        <f t="shared" si="2"/>
        <v>0</v>
      </c>
      <c r="G11" s="17">
        <f>G8-G12</f>
        <v>0</v>
      </c>
      <c r="H11" s="17">
        <f t="shared" si="2"/>
        <v>0</v>
      </c>
      <c r="I11" s="17">
        <f t="shared" si="2"/>
        <v>0</v>
      </c>
      <c r="J11" s="17">
        <f t="shared" si="2"/>
        <v>0</v>
      </c>
      <c r="K11" s="17">
        <f t="shared" ref="K11:L11" si="3">K8-K12</f>
        <v>0</v>
      </c>
      <c r="L11" s="17">
        <f t="shared" si="3"/>
        <v>0</v>
      </c>
    </row>
    <row r="12" spans="1:13" ht="13.5" hidden="1" customHeight="1">
      <c r="A12" s="7" t="s">
        <v>17</v>
      </c>
      <c r="B12" s="20">
        <f>ROUND(SUM(B243:B267),1)</f>
        <v>4784</v>
      </c>
      <c r="C12" s="20">
        <f>ROUND(SUM(C243:C267),1)</f>
        <v>4598.3</v>
      </c>
      <c r="D12" s="20">
        <f>ROUND(C12/B12*100,1)</f>
        <v>96.1</v>
      </c>
      <c r="E12" s="17">
        <f>ROUND(SUM(E243:E267),1)</f>
        <v>4455.5</v>
      </c>
      <c r="F12" s="17">
        <f>ROUND(E12/C12*100,1)</f>
        <v>96.9</v>
      </c>
      <c r="G12" s="17">
        <f>ROUND(SUM(G243:G267),1)</f>
        <v>4425.5</v>
      </c>
      <c r="H12" s="17">
        <f>ROUND(G12/E12*100,1)</f>
        <v>99.3</v>
      </c>
      <c r="I12" s="17">
        <f>ROUND(SUM(I243:I267),1)</f>
        <v>4427.5</v>
      </c>
      <c r="J12" s="17">
        <f>ROUND(I12/G12*100,1)</f>
        <v>100</v>
      </c>
      <c r="K12" s="17">
        <f>ROUND(SUM(K243:K267),1)</f>
        <v>4427.5</v>
      </c>
      <c r="L12" s="17">
        <f>ROUND(K12/I12*100,1)</f>
        <v>100</v>
      </c>
    </row>
    <row r="13" spans="1:13" ht="13.5" hidden="1" customHeight="1">
      <c r="A13" s="7" t="s">
        <v>19</v>
      </c>
      <c r="B13" s="20">
        <f t="shared" ref="B13:J13" si="4">B154-B14</f>
        <v>0</v>
      </c>
      <c r="C13" s="20">
        <f t="shared" si="4"/>
        <v>0</v>
      </c>
      <c r="D13" s="20">
        <f t="shared" si="4"/>
        <v>0</v>
      </c>
      <c r="E13" s="17">
        <f t="shared" si="4"/>
        <v>0</v>
      </c>
      <c r="F13" s="17">
        <f t="shared" si="4"/>
        <v>0</v>
      </c>
      <c r="G13" s="17">
        <f t="shared" si="4"/>
        <v>0</v>
      </c>
      <c r="H13" s="17">
        <f t="shared" si="4"/>
        <v>0</v>
      </c>
      <c r="I13" s="17">
        <f t="shared" si="4"/>
        <v>0</v>
      </c>
      <c r="J13" s="17">
        <f t="shared" si="4"/>
        <v>0</v>
      </c>
      <c r="K13" s="17">
        <f t="shared" ref="K13:L13" si="5">K154-K14</f>
        <v>0</v>
      </c>
      <c r="L13" s="17">
        <f t="shared" si="5"/>
        <v>0</v>
      </c>
    </row>
    <row r="14" spans="1:13" ht="13.5" hidden="1" customHeight="1">
      <c r="A14" s="7" t="s">
        <v>17</v>
      </c>
      <c r="B14" s="20">
        <f>ROUND(SUM(B156+B183+B209),1)</f>
        <v>1534</v>
      </c>
      <c r="C14" s="20">
        <f>ROUND(SUM(C156+C183+C209),1)</f>
        <v>1534</v>
      </c>
      <c r="D14" s="20">
        <f>ROUND(C14/B14*100,1)</f>
        <v>100</v>
      </c>
      <c r="E14" s="17">
        <f>ROUND(SUM(E156+E183+E209),1)</f>
        <v>1534</v>
      </c>
      <c r="F14" s="17">
        <f>ROUND(E14/C14*100,1)</f>
        <v>100</v>
      </c>
      <c r="G14" s="17">
        <f>ROUND(SUM(G156+G183+G209),1)</f>
        <v>1534</v>
      </c>
      <c r="H14" s="17">
        <f>ROUND(G14/E14*100,1)</f>
        <v>100</v>
      </c>
      <c r="I14" s="17">
        <f>ROUND(SUM(I156+I183+I209),1)</f>
        <v>1534</v>
      </c>
      <c r="J14" s="17">
        <f>ROUND(I14/G14*100,1)</f>
        <v>100</v>
      </c>
      <c r="K14" s="17">
        <f>ROUND(SUM(K156+K183+K209),1)</f>
        <v>1534</v>
      </c>
      <c r="L14" s="17">
        <f>ROUND(K14/I14*100,1)</f>
        <v>100</v>
      </c>
    </row>
    <row r="15" spans="1:13" ht="24.95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spans="1:13" ht="27" hidden="1" customHeight="1">
      <c r="A16" s="27" t="s">
        <v>15</v>
      </c>
      <c r="B16" s="26">
        <f>SUM(B17:B31)</f>
        <v>1366</v>
      </c>
      <c r="C16" s="26">
        <f>SUM(C17:C31)</f>
        <v>1261</v>
      </c>
      <c r="D16" s="28">
        <f t="shared" ref="D16:D35" si="6">ROUND(C16/B16*100,1)</f>
        <v>92.3</v>
      </c>
      <c r="E16" s="26">
        <f>SUM(E17:E31)</f>
        <v>1137</v>
      </c>
      <c r="F16" s="28">
        <f>ROUND(E16/C16*100,1)</f>
        <v>90.2</v>
      </c>
      <c r="G16" s="26">
        <f>SUM(G17:G31)</f>
        <v>1107</v>
      </c>
      <c r="H16" s="28">
        <f>ROUND(G16/E16*100,1)</f>
        <v>97.4</v>
      </c>
      <c r="I16" s="26">
        <f>SUM(I17:I31)</f>
        <v>1107</v>
      </c>
      <c r="J16" s="28">
        <f t="shared" ref="J16:J35" si="7">ROUND(I16/G16*100,1)</f>
        <v>100</v>
      </c>
      <c r="K16" s="26">
        <f>SUM(K17:K31)</f>
        <v>1107</v>
      </c>
      <c r="L16" s="28">
        <f t="shared" ref="L16:L35" si="8">ROUND(K16/I16*100,1)</f>
        <v>100</v>
      </c>
    </row>
    <row r="17" spans="1:12" ht="1.5" hidden="1" customHeight="1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</row>
    <row r="18" spans="1:12" ht="12.75" hidden="1" customHeight="1">
      <c r="A18" s="15" t="s">
        <v>63</v>
      </c>
      <c r="B18" s="49">
        <v>33</v>
      </c>
      <c r="C18" s="49">
        <v>13</v>
      </c>
      <c r="D18" s="17">
        <f t="shared" si="6"/>
        <v>39.4</v>
      </c>
      <c r="E18" s="49">
        <v>13</v>
      </c>
      <c r="F18" s="17">
        <f t="shared" ref="F18:F31" si="9">ROUND(E18/C18*100,1)</f>
        <v>100</v>
      </c>
      <c r="G18" s="49">
        <v>13</v>
      </c>
      <c r="H18" s="17">
        <f t="shared" ref="H18:H31" si="10">ROUND(G18/E18*100,1)</f>
        <v>100</v>
      </c>
      <c r="I18" s="49">
        <v>13</v>
      </c>
      <c r="J18" s="17">
        <f t="shared" si="7"/>
        <v>100</v>
      </c>
      <c r="K18" s="49">
        <v>13</v>
      </c>
      <c r="L18" s="17">
        <f t="shared" si="8"/>
        <v>100</v>
      </c>
    </row>
    <row r="19" spans="1:12" ht="15" hidden="1" customHeight="1">
      <c r="A19" s="15"/>
      <c r="B19" s="49"/>
      <c r="C19" s="49"/>
      <c r="D19" s="17"/>
      <c r="E19" s="49"/>
      <c r="F19" s="17"/>
      <c r="G19" s="49"/>
      <c r="H19" s="17"/>
      <c r="I19" s="49"/>
      <c r="J19" s="17"/>
      <c r="K19" s="49"/>
      <c r="L19" s="17"/>
    </row>
    <row r="20" spans="1:12" ht="14.25" hidden="1" customHeight="1">
      <c r="A20" s="15" t="s">
        <v>64</v>
      </c>
      <c r="B20" s="49">
        <v>145</v>
      </c>
      <c r="C20" s="49">
        <v>143</v>
      </c>
      <c r="D20" s="17">
        <f t="shared" si="6"/>
        <v>98.6</v>
      </c>
      <c r="E20" s="49">
        <v>143</v>
      </c>
      <c r="F20" s="17">
        <f t="shared" si="9"/>
        <v>100</v>
      </c>
      <c r="G20" s="49">
        <v>143</v>
      </c>
      <c r="H20" s="17">
        <f t="shared" si="10"/>
        <v>100</v>
      </c>
      <c r="I20" s="49">
        <v>143</v>
      </c>
      <c r="J20" s="17">
        <f t="shared" si="7"/>
        <v>100</v>
      </c>
      <c r="K20" s="49">
        <v>143</v>
      </c>
      <c r="L20" s="17">
        <f t="shared" si="8"/>
        <v>100</v>
      </c>
    </row>
    <row r="21" spans="1:12" ht="14.25" hidden="1" customHeight="1">
      <c r="A21" s="15" t="s">
        <v>65</v>
      </c>
      <c r="B21" s="49">
        <v>175</v>
      </c>
      <c r="C21" s="49">
        <v>162</v>
      </c>
      <c r="D21" s="17">
        <f t="shared" si="6"/>
        <v>92.6</v>
      </c>
      <c r="E21" s="49">
        <v>157</v>
      </c>
      <c r="F21" s="17">
        <f t="shared" si="9"/>
        <v>96.9</v>
      </c>
      <c r="G21" s="49">
        <v>157</v>
      </c>
      <c r="H21" s="17">
        <f t="shared" si="10"/>
        <v>100</v>
      </c>
      <c r="I21" s="49">
        <v>157</v>
      </c>
      <c r="J21" s="17">
        <f t="shared" si="7"/>
        <v>100</v>
      </c>
      <c r="K21" s="49">
        <v>157</v>
      </c>
      <c r="L21" s="17">
        <f t="shared" si="8"/>
        <v>100</v>
      </c>
    </row>
    <row r="22" spans="1:12" ht="14.25" hidden="1" customHeight="1">
      <c r="A22" s="15" t="s">
        <v>66</v>
      </c>
      <c r="B22" s="49">
        <v>85</v>
      </c>
      <c r="C22" s="49">
        <v>104</v>
      </c>
      <c r="D22" s="17">
        <f t="shared" si="6"/>
        <v>122.4</v>
      </c>
      <c r="E22" s="49">
        <v>110</v>
      </c>
      <c r="F22" s="17">
        <f t="shared" si="9"/>
        <v>105.8</v>
      </c>
      <c r="G22" s="49">
        <v>110</v>
      </c>
      <c r="H22" s="17">
        <f t="shared" si="10"/>
        <v>100</v>
      </c>
      <c r="I22" s="49">
        <v>110</v>
      </c>
      <c r="J22" s="17">
        <f t="shared" si="7"/>
        <v>100</v>
      </c>
      <c r="K22" s="49">
        <v>110</v>
      </c>
      <c r="L22" s="17">
        <f t="shared" si="8"/>
        <v>100</v>
      </c>
    </row>
    <row r="23" spans="1:12" ht="14.25" hidden="1" customHeight="1">
      <c r="A23" s="15" t="s">
        <v>67</v>
      </c>
      <c r="B23" s="49">
        <v>86</v>
      </c>
      <c r="C23" s="49">
        <v>75</v>
      </c>
      <c r="D23" s="17">
        <f t="shared" si="6"/>
        <v>87.2</v>
      </c>
      <c r="E23" s="49">
        <v>57</v>
      </c>
      <c r="F23" s="17">
        <f t="shared" si="9"/>
        <v>76</v>
      </c>
      <c r="G23" s="49">
        <v>57</v>
      </c>
      <c r="H23" s="17">
        <f t="shared" si="10"/>
        <v>100</v>
      </c>
      <c r="I23" s="49">
        <v>57</v>
      </c>
      <c r="J23" s="17">
        <f t="shared" si="7"/>
        <v>100</v>
      </c>
      <c r="K23" s="49">
        <v>57</v>
      </c>
      <c r="L23" s="17">
        <f t="shared" si="8"/>
        <v>100</v>
      </c>
    </row>
    <row r="24" spans="1:12" ht="14.25" hidden="1" customHeight="1">
      <c r="A24" s="15" t="s">
        <v>68</v>
      </c>
      <c r="B24" s="49">
        <v>104</v>
      </c>
      <c r="C24" s="49">
        <v>105</v>
      </c>
      <c r="D24" s="17">
        <f t="shared" si="6"/>
        <v>101</v>
      </c>
      <c r="E24" s="49">
        <v>100</v>
      </c>
      <c r="F24" s="17">
        <f t="shared" si="9"/>
        <v>95.2</v>
      </c>
      <c r="G24" s="49">
        <v>100</v>
      </c>
      <c r="H24" s="17">
        <f t="shared" si="10"/>
        <v>100</v>
      </c>
      <c r="I24" s="49">
        <v>100</v>
      </c>
      <c r="J24" s="17">
        <f t="shared" si="7"/>
        <v>100</v>
      </c>
      <c r="K24" s="49">
        <v>100</v>
      </c>
      <c r="L24" s="17">
        <f t="shared" si="8"/>
        <v>100</v>
      </c>
    </row>
    <row r="25" spans="1:12" ht="14.25" hidden="1" customHeight="1">
      <c r="A25" s="15" t="s">
        <v>69</v>
      </c>
      <c r="B25" s="49">
        <v>110</v>
      </c>
      <c r="C25" s="49">
        <v>73</v>
      </c>
      <c r="D25" s="17">
        <f t="shared" si="6"/>
        <v>66.400000000000006</v>
      </c>
      <c r="E25" s="49">
        <v>0</v>
      </c>
      <c r="F25" s="17">
        <f t="shared" si="9"/>
        <v>0</v>
      </c>
      <c r="G25" s="49">
        <v>0</v>
      </c>
      <c r="H25" s="17" t="e">
        <f t="shared" si="10"/>
        <v>#DIV/0!</v>
      </c>
      <c r="I25" s="49">
        <v>0</v>
      </c>
      <c r="J25" s="17" t="e">
        <f t="shared" si="7"/>
        <v>#DIV/0!</v>
      </c>
      <c r="K25" s="49">
        <v>0</v>
      </c>
      <c r="L25" s="17" t="e">
        <f t="shared" si="8"/>
        <v>#DIV/0!</v>
      </c>
    </row>
    <row r="26" spans="1:12" ht="14.25" hidden="1" customHeight="1">
      <c r="A26" s="15" t="s">
        <v>70</v>
      </c>
      <c r="B26" s="49">
        <v>99</v>
      </c>
      <c r="C26" s="49">
        <v>52</v>
      </c>
      <c r="D26" s="17">
        <f t="shared" si="6"/>
        <v>52.5</v>
      </c>
      <c r="E26" s="49">
        <v>33</v>
      </c>
      <c r="F26" s="17">
        <f t="shared" si="9"/>
        <v>63.5</v>
      </c>
      <c r="G26" s="49">
        <v>0</v>
      </c>
      <c r="H26" s="17">
        <f t="shared" si="10"/>
        <v>0</v>
      </c>
      <c r="I26" s="49">
        <v>0</v>
      </c>
      <c r="J26" s="17" t="e">
        <f t="shared" si="7"/>
        <v>#DIV/0!</v>
      </c>
      <c r="K26" s="49">
        <v>0</v>
      </c>
      <c r="L26" s="17" t="e">
        <f t="shared" si="8"/>
        <v>#DIV/0!</v>
      </c>
    </row>
    <row r="27" spans="1:12" ht="14.25" hidden="1" customHeight="1">
      <c r="A27" s="15" t="s">
        <v>75</v>
      </c>
      <c r="B27" s="49">
        <v>51</v>
      </c>
      <c r="C27" s="49">
        <v>72</v>
      </c>
      <c r="D27" s="17">
        <f t="shared" si="6"/>
        <v>141.19999999999999</v>
      </c>
      <c r="E27" s="49">
        <v>75</v>
      </c>
      <c r="F27" s="17">
        <f t="shared" si="9"/>
        <v>104.2</v>
      </c>
      <c r="G27" s="49">
        <v>78</v>
      </c>
      <c r="H27" s="17">
        <f t="shared" si="10"/>
        <v>104</v>
      </c>
      <c r="I27" s="49">
        <v>78</v>
      </c>
      <c r="J27" s="17">
        <f t="shared" si="7"/>
        <v>100</v>
      </c>
      <c r="K27" s="49">
        <v>78</v>
      </c>
      <c r="L27" s="17">
        <f t="shared" si="8"/>
        <v>100</v>
      </c>
    </row>
    <row r="28" spans="1:12" ht="14.25" hidden="1" customHeight="1">
      <c r="A28" s="15" t="s">
        <v>71</v>
      </c>
      <c r="B28" s="49">
        <v>127</v>
      </c>
      <c r="C28" s="49">
        <v>109</v>
      </c>
      <c r="D28" s="17">
        <f t="shared" si="6"/>
        <v>85.8</v>
      </c>
      <c r="E28" s="49">
        <v>98</v>
      </c>
      <c r="F28" s="17">
        <f t="shared" si="9"/>
        <v>89.9</v>
      </c>
      <c r="G28" s="49">
        <v>98</v>
      </c>
      <c r="H28" s="17">
        <f t="shared" si="10"/>
        <v>100</v>
      </c>
      <c r="I28" s="49">
        <v>98</v>
      </c>
      <c r="J28" s="17">
        <f t="shared" si="7"/>
        <v>100</v>
      </c>
      <c r="K28" s="49">
        <v>98</v>
      </c>
      <c r="L28" s="17">
        <f t="shared" si="8"/>
        <v>100</v>
      </c>
    </row>
    <row r="29" spans="1:12" ht="14.25" hidden="1" customHeight="1">
      <c r="A29" s="15" t="s">
        <v>72</v>
      </c>
      <c r="B29" s="49">
        <v>79</v>
      </c>
      <c r="C29" s="49">
        <v>80</v>
      </c>
      <c r="D29" s="17">
        <f t="shared" si="6"/>
        <v>101.3</v>
      </c>
      <c r="E29" s="49">
        <v>79</v>
      </c>
      <c r="F29" s="17">
        <f t="shared" si="9"/>
        <v>98.8</v>
      </c>
      <c r="G29" s="49">
        <v>79</v>
      </c>
      <c r="H29" s="17">
        <f t="shared" si="10"/>
        <v>100</v>
      </c>
      <c r="I29" s="49">
        <v>79</v>
      </c>
      <c r="J29" s="17">
        <f t="shared" si="7"/>
        <v>100</v>
      </c>
      <c r="K29" s="49">
        <v>79</v>
      </c>
      <c r="L29" s="17">
        <f t="shared" si="8"/>
        <v>100</v>
      </c>
    </row>
    <row r="30" spans="1:12" ht="14.25" hidden="1" customHeight="1">
      <c r="A30" s="15" t="s">
        <v>73</v>
      </c>
      <c r="B30" s="49">
        <v>80</v>
      </c>
      <c r="C30" s="49">
        <v>73</v>
      </c>
      <c r="D30" s="17">
        <f t="shared" si="6"/>
        <v>91.3</v>
      </c>
      <c r="E30" s="49">
        <v>72</v>
      </c>
      <c r="F30" s="17">
        <f t="shared" si="9"/>
        <v>98.6</v>
      </c>
      <c r="G30" s="49">
        <v>72</v>
      </c>
      <c r="H30" s="17">
        <f t="shared" si="10"/>
        <v>100</v>
      </c>
      <c r="I30" s="49">
        <v>72</v>
      </c>
      <c r="J30" s="17">
        <f t="shared" si="7"/>
        <v>100</v>
      </c>
      <c r="K30" s="49">
        <v>72</v>
      </c>
      <c r="L30" s="17">
        <f t="shared" si="8"/>
        <v>100</v>
      </c>
    </row>
    <row r="31" spans="1:12" ht="14.25" hidden="1" customHeight="1">
      <c r="A31" s="15" t="s">
        <v>74</v>
      </c>
      <c r="B31" s="49">
        <v>192</v>
      </c>
      <c r="C31" s="49">
        <v>200</v>
      </c>
      <c r="D31" s="17">
        <f t="shared" si="6"/>
        <v>104.2</v>
      </c>
      <c r="E31" s="49">
        <v>200</v>
      </c>
      <c r="F31" s="17">
        <f t="shared" si="9"/>
        <v>100</v>
      </c>
      <c r="G31" s="49">
        <v>200</v>
      </c>
      <c r="H31" s="17">
        <f t="shared" si="10"/>
        <v>100</v>
      </c>
      <c r="I31" s="49">
        <v>200</v>
      </c>
      <c r="J31" s="17">
        <f t="shared" si="7"/>
        <v>100</v>
      </c>
      <c r="K31" s="49">
        <v>200</v>
      </c>
      <c r="L31" s="17">
        <f t="shared" si="8"/>
        <v>100</v>
      </c>
    </row>
    <row r="32" spans="1:12" ht="21.75" hidden="1" customHeight="1">
      <c r="A32" s="27" t="s">
        <v>0</v>
      </c>
      <c r="B32" s="26">
        <f>SUM(B33:B34)</f>
        <v>0</v>
      </c>
      <c r="C32" s="26">
        <f>SUM(C33:C34)</f>
        <v>0</v>
      </c>
      <c r="D32" s="28" t="e">
        <f t="shared" si="6"/>
        <v>#DIV/0!</v>
      </c>
      <c r="E32" s="26">
        <f>SUM(E33:E34)</f>
        <v>0</v>
      </c>
      <c r="F32" s="28" t="e">
        <f>ROUND(E32/C32*100,1)</f>
        <v>#DIV/0!</v>
      </c>
      <c r="G32" s="26">
        <f>SUM(G33:G34)</f>
        <v>0</v>
      </c>
      <c r="H32" s="28" t="e">
        <f>ROUND(G32/E32*100,1)</f>
        <v>#DIV/0!</v>
      </c>
      <c r="I32" s="26">
        <f>SUM(I33:I34)</f>
        <v>0</v>
      </c>
      <c r="J32" s="28" t="e">
        <f t="shared" si="7"/>
        <v>#DIV/0!</v>
      </c>
      <c r="K32" s="26">
        <f>SUM(K33:K34)</f>
        <v>0</v>
      </c>
      <c r="L32" s="28" t="e">
        <f t="shared" si="8"/>
        <v>#DIV/0!</v>
      </c>
    </row>
    <row r="33" spans="1:23" ht="14.25" hidden="1" customHeight="1">
      <c r="A33" s="15"/>
      <c r="B33" s="16"/>
      <c r="C33" s="16"/>
      <c r="D33" s="17" t="e">
        <f t="shared" si="6"/>
        <v>#DIV/0!</v>
      </c>
      <c r="E33" s="16"/>
      <c r="F33" s="17" t="e">
        <f t="shared" ref="F33:F34" si="11">ROUND(E33/C33*100,1)</f>
        <v>#DIV/0!</v>
      </c>
      <c r="G33" s="16"/>
      <c r="H33" s="17" t="e">
        <f t="shared" ref="H33:H34" si="12">ROUND(G33/E33*100,1)</f>
        <v>#DIV/0!</v>
      </c>
      <c r="I33" s="16"/>
      <c r="J33" s="17" t="e">
        <f t="shared" si="7"/>
        <v>#DIV/0!</v>
      </c>
      <c r="K33" s="16"/>
      <c r="L33" s="17" t="e">
        <f t="shared" si="8"/>
        <v>#DIV/0!</v>
      </c>
    </row>
    <row r="34" spans="1:23" ht="15.75" hidden="1" customHeight="1">
      <c r="A34" s="15"/>
      <c r="B34" s="16"/>
      <c r="C34" s="16"/>
      <c r="D34" s="17" t="e">
        <f t="shared" si="6"/>
        <v>#DIV/0!</v>
      </c>
      <c r="E34" s="16"/>
      <c r="F34" s="17" t="e">
        <f t="shared" si="11"/>
        <v>#DIV/0!</v>
      </c>
      <c r="G34" s="16"/>
      <c r="H34" s="17" t="e">
        <f t="shared" si="12"/>
        <v>#DIV/0!</v>
      </c>
      <c r="I34" s="16"/>
      <c r="J34" s="17" t="e">
        <f t="shared" si="7"/>
        <v>#DIV/0!</v>
      </c>
      <c r="K34" s="16"/>
      <c r="L34" s="17" t="e">
        <f t="shared" si="8"/>
        <v>#DIV/0!</v>
      </c>
    </row>
    <row r="35" spans="1:23" ht="22.5" hidden="1" customHeight="1">
      <c r="A35" s="27" t="s">
        <v>1</v>
      </c>
      <c r="B35" s="29">
        <f>B37+B40+B43+B46+B49+B52+B55+B58+B61+B64+B67+B70+B73+B76+B79+B82+B85+B88+B91+B94+B97+B100+B103</f>
        <v>590</v>
      </c>
      <c r="C35" s="29">
        <f>C37+C40+C43+C46+C49+C52+C55+C58+C61+C64+C67+C70+C73+C76+C79+C82+C85+C88+C91+C94+C97+C100+C103</f>
        <v>561.29999999999995</v>
      </c>
      <c r="D35" s="28">
        <f t="shared" si="6"/>
        <v>95.1</v>
      </c>
      <c r="E35" s="29">
        <f>E37+E40+E43+E46+E49+E52+E55+E58+E61+E64+E67+E70+E73+E76+E79+E82+E85+E88+E91+E94+E97+E100+E103</f>
        <v>565</v>
      </c>
      <c r="F35" s="28">
        <f>ROUND(E35/C35*100,1)</f>
        <v>100.7</v>
      </c>
      <c r="G35" s="29">
        <f>G37+G40+G43+G46+G49+G52+G55+G58+G61+G64+G67+G70+G73+G76+G79+G82+G85+G88+G91+G94+G97+G100+G103</f>
        <v>565</v>
      </c>
      <c r="H35" s="28">
        <f>ROUND(G35/E35*100,1)</f>
        <v>100</v>
      </c>
      <c r="I35" s="29">
        <f>I37+I40+I43+I46+I49+I52+I55+I58+I61+I64+I67+I70+I73+I76+I79+I82+I85+I88+I91+I94+I97+I100+I103</f>
        <v>565</v>
      </c>
      <c r="J35" s="28">
        <f t="shared" si="7"/>
        <v>100</v>
      </c>
      <c r="K35" s="29">
        <f>K37+K40+K43+K46+K49+K52+K55+K58+K61+K64+K67+K70+K73+K76+K79+K82+K85+K88+K91+K94+K97+K100+K103</f>
        <v>565</v>
      </c>
      <c r="L35" s="28">
        <f t="shared" si="8"/>
        <v>100</v>
      </c>
    </row>
    <row r="36" spans="1:23" ht="14.2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</row>
    <row r="37" spans="1:23" ht="15.75" hidden="1" customHeight="1">
      <c r="A37" s="22" t="s">
        <v>20</v>
      </c>
      <c r="B37" s="60">
        <f>SUM(B38:B39)</f>
        <v>378</v>
      </c>
      <c r="C37" s="25">
        <f>SUM(C38:C39)</f>
        <v>358</v>
      </c>
      <c r="D37" s="24">
        <f t="shared" ref="D37:D68" si="13">ROUND(C37/B37*100,1)</f>
        <v>94.7</v>
      </c>
      <c r="E37" s="25">
        <f>SUM(E38:E39)</f>
        <v>358</v>
      </c>
      <c r="F37" s="24">
        <f>ROUND(E37/C37*100,1)</f>
        <v>100</v>
      </c>
      <c r="G37" s="25">
        <f>SUM(G38:G39)</f>
        <v>358</v>
      </c>
      <c r="H37" s="24">
        <f>ROUND(G37/E37*100,1)</f>
        <v>100</v>
      </c>
      <c r="I37" s="25">
        <f>SUM(I38:I39)</f>
        <v>358</v>
      </c>
      <c r="J37" s="24">
        <f t="shared" ref="J37:J68" si="14">ROUND(I37/G37*100,1)</f>
        <v>100</v>
      </c>
      <c r="K37" s="25">
        <f>SUM(K38:K39)</f>
        <v>358</v>
      </c>
      <c r="L37" s="24">
        <f t="shared" ref="L37:L68" si="15">ROUND(K37/I37*100,1)</f>
        <v>100</v>
      </c>
    </row>
    <row r="38" spans="1:23" ht="15.75" hidden="1" customHeight="1">
      <c r="A38" s="15" t="str">
        <f>'фонд начисленной заработной пла'!A38</f>
        <v>ООО "Теткинский сахарный завод"</v>
      </c>
      <c r="B38" s="49">
        <v>378</v>
      </c>
      <c r="C38" s="51">
        <v>358</v>
      </c>
      <c r="D38" s="17">
        <f t="shared" si="13"/>
        <v>94.7</v>
      </c>
      <c r="E38" s="51">
        <v>358</v>
      </c>
      <c r="F38" s="17">
        <f t="shared" ref="F38:F39" si="16">ROUND(E38/C38*100,1)</f>
        <v>100</v>
      </c>
      <c r="G38" s="51">
        <v>358</v>
      </c>
      <c r="H38" s="17">
        <f t="shared" ref="H38:H39" si="17">ROUND(G38/E38*100,1)</f>
        <v>100</v>
      </c>
      <c r="I38" s="51">
        <v>358</v>
      </c>
      <c r="J38" s="17">
        <f t="shared" si="14"/>
        <v>100</v>
      </c>
      <c r="K38" s="51">
        <v>358</v>
      </c>
      <c r="L38" s="17">
        <f t="shared" si="15"/>
        <v>100</v>
      </c>
    </row>
    <row r="39" spans="1:23" ht="15.75" hidden="1" customHeight="1">
      <c r="A39" s="15"/>
      <c r="B39" s="49"/>
      <c r="C39" s="51"/>
      <c r="D39" s="17" t="e">
        <f t="shared" si="13"/>
        <v>#DIV/0!</v>
      </c>
      <c r="E39" s="51"/>
      <c r="F39" s="17" t="e">
        <f t="shared" si="16"/>
        <v>#DIV/0!</v>
      </c>
      <c r="G39" s="51"/>
      <c r="H39" s="17" t="e">
        <f t="shared" si="17"/>
        <v>#DIV/0!</v>
      </c>
      <c r="I39" s="51"/>
      <c r="J39" s="17" t="e">
        <f t="shared" si="14"/>
        <v>#DIV/0!</v>
      </c>
      <c r="K39" s="51"/>
      <c r="L39" s="17" t="e">
        <f t="shared" si="15"/>
        <v>#DIV/0!</v>
      </c>
    </row>
    <row r="40" spans="1:23" ht="16.5" hidden="1" customHeight="1">
      <c r="A40" s="22" t="s">
        <v>21</v>
      </c>
      <c r="B40" s="25">
        <f>SUM(B41:B42)</f>
        <v>212</v>
      </c>
      <c r="C40" s="25">
        <f>SUM(C41:C42)</f>
        <v>203.3</v>
      </c>
      <c r="D40" s="24">
        <f t="shared" si="13"/>
        <v>95.9</v>
      </c>
      <c r="E40" s="25">
        <f>SUM(E41:E42)</f>
        <v>207</v>
      </c>
      <c r="F40" s="24">
        <f>ROUND(E40/C40*100,1)</f>
        <v>101.8</v>
      </c>
      <c r="G40" s="25">
        <f>SUM(G41:G42)</f>
        <v>207</v>
      </c>
      <c r="H40" s="24">
        <f>ROUND(G40/E40*100,1)</f>
        <v>100</v>
      </c>
      <c r="I40" s="25">
        <f>SUM(I41:I42)</f>
        <v>207</v>
      </c>
      <c r="J40" s="24">
        <f t="shared" si="14"/>
        <v>100</v>
      </c>
      <c r="K40" s="25">
        <f>SUM(K41:K42)</f>
        <v>207</v>
      </c>
      <c r="L40" s="24">
        <f t="shared" si="15"/>
        <v>100</v>
      </c>
    </row>
    <row r="41" spans="1:23" ht="14.25" hidden="1" customHeight="1">
      <c r="A41" s="15" t="str">
        <f>'фонд начисленной заработной пла'!A41</f>
        <v>(наименование предприятия, организации)</v>
      </c>
      <c r="B41" s="16"/>
      <c r="C41" s="16"/>
      <c r="D41" s="17" t="e">
        <f t="shared" si="13"/>
        <v>#DIV/0!</v>
      </c>
      <c r="E41" s="16"/>
      <c r="F41" s="17" t="e">
        <f t="shared" ref="F41:F42" si="18">ROUND(E41/C41*100,1)</f>
        <v>#DIV/0!</v>
      </c>
      <c r="G41" s="16"/>
      <c r="H41" s="17" t="e">
        <f t="shared" ref="H41:H42" si="19">ROUND(G41/E41*100,1)</f>
        <v>#DIV/0!</v>
      </c>
      <c r="I41" s="16"/>
      <c r="J41" s="17" t="e">
        <f t="shared" si="14"/>
        <v>#DIV/0!</v>
      </c>
      <c r="K41" s="16"/>
      <c r="L41" s="17" t="e">
        <f t="shared" si="15"/>
        <v>#DIV/0!</v>
      </c>
    </row>
    <row r="42" spans="1:23" ht="16.5" hidden="1" customHeight="1">
      <c r="A42" s="15" t="str">
        <f>'фонд начисленной заработной пла'!A42</f>
        <v>ООО "КурскПродукт"</v>
      </c>
      <c r="B42" s="16">
        <v>212</v>
      </c>
      <c r="C42" s="16">
        <v>203.3</v>
      </c>
      <c r="D42" s="17">
        <f t="shared" si="13"/>
        <v>95.9</v>
      </c>
      <c r="E42" s="16">
        <v>207</v>
      </c>
      <c r="F42" s="17">
        <f t="shared" si="18"/>
        <v>101.8</v>
      </c>
      <c r="G42" s="16">
        <v>207</v>
      </c>
      <c r="H42" s="17">
        <f t="shared" si="19"/>
        <v>100</v>
      </c>
      <c r="I42" s="16">
        <v>207</v>
      </c>
      <c r="J42" s="17">
        <f t="shared" si="14"/>
        <v>100</v>
      </c>
      <c r="K42" s="16">
        <v>207</v>
      </c>
      <c r="L42" s="17">
        <f t="shared" si="15"/>
        <v>100</v>
      </c>
    </row>
    <row r="43" spans="1:23" ht="0.75" hidden="1" customHeight="1">
      <c r="A43" s="22" t="s">
        <v>22</v>
      </c>
      <c r="B43" s="23">
        <f>SUM(B44:B45)</f>
        <v>0</v>
      </c>
      <c r="C43" s="25">
        <v>0</v>
      </c>
      <c r="D43" s="24" t="e">
        <f t="shared" si="13"/>
        <v>#DIV/0!</v>
      </c>
      <c r="E43" s="25">
        <f>SUM(E44:E45)</f>
        <v>0</v>
      </c>
      <c r="F43" s="24" t="e">
        <f>ROUND(E43/C43*100,1)</f>
        <v>#DIV/0!</v>
      </c>
      <c r="G43" s="25">
        <f>SUM(G44:G45)</f>
        <v>0</v>
      </c>
      <c r="H43" s="24" t="e">
        <f>ROUND(G43/E43*100,1)</f>
        <v>#DIV/0!</v>
      </c>
      <c r="I43" s="23">
        <f>SUM(I44:I45)</f>
        <v>0</v>
      </c>
      <c r="J43" s="24" t="e">
        <f t="shared" si="14"/>
        <v>#DIV/0!</v>
      </c>
      <c r="K43" s="23">
        <f>SUM(K44:K45)</f>
        <v>0</v>
      </c>
      <c r="L43" s="24" t="e">
        <f t="shared" si="15"/>
        <v>#DIV/0!</v>
      </c>
    </row>
    <row r="44" spans="1:23" ht="15" hidden="1" customHeight="1">
      <c r="A44" s="15">
        <f>'фонд начисленной заработной пла'!A44</f>
        <v>0</v>
      </c>
      <c r="B44" s="49">
        <v>0</v>
      </c>
      <c r="C44" s="16">
        <v>0</v>
      </c>
      <c r="D44" s="17" t="e">
        <f t="shared" si="13"/>
        <v>#DIV/0!</v>
      </c>
      <c r="E44" s="16">
        <v>0</v>
      </c>
      <c r="F44" s="17" t="e">
        <f t="shared" ref="F44:F108" si="20">ROUND(E44/C44*100,1)</f>
        <v>#DIV/0!</v>
      </c>
      <c r="G44" s="16">
        <v>0</v>
      </c>
      <c r="H44" s="17" t="e">
        <f t="shared" ref="H44:H108" si="21">ROUND(G44/E44*100,1)</f>
        <v>#DIV/0!</v>
      </c>
      <c r="I44" s="16">
        <v>0</v>
      </c>
      <c r="J44" s="17" t="e">
        <f t="shared" si="14"/>
        <v>#DIV/0!</v>
      </c>
      <c r="K44" s="16">
        <v>0</v>
      </c>
      <c r="L44" s="17" t="e">
        <f t="shared" si="15"/>
        <v>#DIV/0!</v>
      </c>
    </row>
    <row r="45" spans="1:23" ht="14.25" hidden="1" customHeight="1">
      <c r="A45" s="15" t="str">
        <f>'фонд начисленной заработной пла'!A45</f>
        <v>(наименование предприятия, организации)</v>
      </c>
      <c r="B45" s="16"/>
      <c r="C45" s="16"/>
      <c r="D45" s="17" t="e">
        <f t="shared" si="13"/>
        <v>#DIV/0!</v>
      </c>
      <c r="E45" s="16"/>
      <c r="F45" s="17" t="e">
        <f t="shared" si="20"/>
        <v>#DIV/0!</v>
      </c>
      <c r="G45" s="16"/>
      <c r="H45" s="17" t="e">
        <f t="shared" si="21"/>
        <v>#DIV/0!</v>
      </c>
      <c r="I45" s="16"/>
      <c r="J45" s="17" t="e">
        <f t="shared" si="14"/>
        <v>#DIV/0!</v>
      </c>
      <c r="K45" s="16"/>
      <c r="L45" s="17" t="e">
        <f t="shared" si="1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4.25" hidden="1" customHeight="1">
      <c r="A46" s="22" t="s">
        <v>23</v>
      </c>
      <c r="B46" s="23">
        <f>SUM(B47:B48)</f>
        <v>0</v>
      </c>
      <c r="C46" s="25">
        <f>SUM(C47:C48)</f>
        <v>0</v>
      </c>
      <c r="D46" s="24" t="e">
        <f t="shared" si="13"/>
        <v>#DIV/0!</v>
      </c>
      <c r="E46" s="25">
        <f>SUM(E47:E48)</f>
        <v>0</v>
      </c>
      <c r="F46" s="24" t="e">
        <f t="shared" si="20"/>
        <v>#DIV/0!</v>
      </c>
      <c r="G46" s="25">
        <f>SUM(G47:G48)</f>
        <v>0</v>
      </c>
      <c r="H46" s="24" t="e">
        <f t="shared" si="21"/>
        <v>#DIV/0!</v>
      </c>
      <c r="I46" s="25">
        <f>SUM(I47:I48)</f>
        <v>0</v>
      </c>
      <c r="J46" s="24" t="e">
        <f t="shared" si="14"/>
        <v>#DIV/0!</v>
      </c>
      <c r="K46" s="25">
        <f>SUM(K47:K48)</f>
        <v>0</v>
      </c>
      <c r="L46" s="24" t="e">
        <f t="shared" si="1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" hidden="1" customHeight="1">
      <c r="A47" s="15" t="str">
        <f>'фонд начисленной заработной пла'!A47</f>
        <v>(наименование предприятия, организации)</v>
      </c>
      <c r="B47" s="16"/>
      <c r="C47" s="16"/>
      <c r="D47" s="17" t="e">
        <f t="shared" si="13"/>
        <v>#DIV/0!</v>
      </c>
      <c r="E47" s="16"/>
      <c r="F47" s="17" t="e">
        <f t="shared" si="20"/>
        <v>#DIV/0!</v>
      </c>
      <c r="G47" s="16"/>
      <c r="H47" s="17" t="e">
        <f t="shared" si="21"/>
        <v>#DIV/0!</v>
      </c>
      <c r="I47" s="16"/>
      <c r="J47" s="17" t="e">
        <f t="shared" si="14"/>
        <v>#DIV/0!</v>
      </c>
      <c r="K47" s="16"/>
      <c r="L47" s="17" t="e">
        <f t="shared" si="1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" hidden="1" customHeight="1">
      <c r="A48" s="15" t="str">
        <f>'фонд начисленной заработной пла'!A48</f>
        <v>(наименование предприятия, организации)</v>
      </c>
      <c r="B48" s="16"/>
      <c r="C48" s="16"/>
      <c r="D48" s="17" t="e">
        <f t="shared" si="13"/>
        <v>#DIV/0!</v>
      </c>
      <c r="E48" s="16"/>
      <c r="F48" s="17" t="e">
        <f t="shared" si="20"/>
        <v>#DIV/0!</v>
      </c>
      <c r="G48" s="16"/>
      <c r="H48" s="17" t="e">
        <f t="shared" si="21"/>
        <v>#DIV/0!</v>
      </c>
      <c r="I48" s="16"/>
      <c r="J48" s="17" t="e">
        <f t="shared" si="14"/>
        <v>#DIV/0!</v>
      </c>
      <c r="K48" s="16"/>
      <c r="L48" s="17" t="e">
        <f t="shared" si="1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" hidden="1" customHeight="1">
      <c r="A49" s="22" t="s">
        <v>24</v>
      </c>
      <c r="B49" s="23">
        <f>SUM(B50:B51)</f>
        <v>0</v>
      </c>
      <c r="C49" s="23">
        <f>SUM(C50:C51)</f>
        <v>0</v>
      </c>
      <c r="D49" s="24" t="e">
        <f t="shared" si="13"/>
        <v>#DIV/0!</v>
      </c>
      <c r="E49" s="23">
        <f>SUM(E50:E51)</f>
        <v>0</v>
      </c>
      <c r="F49" s="24" t="e">
        <f t="shared" si="20"/>
        <v>#DIV/0!</v>
      </c>
      <c r="G49" s="23">
        <f>SUM(G50:G51)</f>
        <v>0</v>
      </c>
      <c r="H49" s="24" t="e">
        <f t="shared" si="21"/>
        <v>#DIV/0!</v>
      </c>
      <c r="I49" s="23">
        <f>SUM(I50:I51)</f>
        <v>0</v>
      </c>
      <c r="J49" s="24" t="e">
        <f t="shared" si="14"/>
        <v>#DIV/0!</v>
      </c>
      <c r="K49" s="23">
        <f>SUM(K50:K51)</f>
        <v>0</v>
      </c>
      <c r="L49" s="24" t="e">
        <f t="shared" si="1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" hidden="1" customHeight="1">
      <c r="A50" s="15" t="str">
        <f>'фонд начисленной заработной пла'!A50</f>
        <v>(наименование предприятия, организации)</v>
      </c>
      <c r="B50" s="16"/>
      <c r="C50" s="16"/>
      <c r="D50" s="17" t="e">
        <f t="shared" si="13"/>
        <v>#DIV/0!</v>
      </c>
      <c r="E50" s="16"/>
      <c r="F50" s="17" t="e">
        <f t="shared" si="20"/>
        <v>#DIV/0!</v>
      </c>
      <c r="G50" s="16"/>
      <c r="H50" s="17" t="e">
        <f t="shared" si="21"/>
        <v>#DIV/0!</v>
      </c>
      <c r="I50" s="16"/>
      <c r="J50" s="17" t="e">
        <f t="shared" si="14"/>
        <v>#DIV/0!</v>
      </c>
      <c r="K50" s="16"/>
      <c r="L50" s="17" t="e">
        <f t="shared" si="1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" hidden="1" customHeight="1">
      <c r="A51" s="15" t="str">
        <f>'фонд начисленной заработной пла'!A51</f>
        <v>(наименование предприятия, организации)</v>
      </c>
      <c r="B51" s="16"/>
      <c r="C51" s="16"/>
      <c r="D51" s="17" t="e">
        <f t="shared" si="13"/>
        <v>#DIV/0!</v>
      </c>
      <c r="E51" s="16"/>
      <c r="F51" s="17" t="e">
        <f t="shared" si="20"/>
        <v>#DIV/0!</v>
      </c>
      <c r="G51" s="16"/>
      <c r="H51" s="17" t="e">
        <f t="shared" si="21"/>
        <v>#DIV/0!</v>
      </c>
      <c r="I51" s="16"/>
      <c r="J51" s="17" t="e">
        <f t="shared" si="14"/>
        <v>#DIV/0!</v>
      </c>
      <c r="K51" s="16"/>
      <c r="L51" s="17" t="e">
        <f t="shared" si="1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53.25" hidden="1" customHeight="1">
      <c r="A52" s="22" t="s">
        <v>25</v>
      </c>
      <c r="B52" s="23">
        <f>SUM(B53:B54)</f>
        <v>0</v>
      </c>
      <c r="C52" s="23">
        <f>SUM(C53:C54)</f>
        <v>0</v>
      </c>
      <c r="D52" s="24" t="e">
        <f t="shared" si="13"/>
        <v>#DIV/0!</v>
      </c>
      <c r="E52" s="23">
        <f>SUM(E53:E54)</f>
        <v>0</v>
      </c>
      <c r="F52" s="24" t="e">
        <f t="shared" si="20"/>
        <v>#DIV/0!</v>
      </c>
      <c r="G52" s="23">
        <f>SUM(G53:G54)</f>
        <v>0</v>
      </c>
      <c r="H52" s="24" t="e">
        <f t="shared" si="21"/>
        <v>#DIV/0!</v>
      </c>
      <c r="I52" s="23">
        <f>SUM(I53:I54)</f>
        <v>0</v>
      </c>
      <c r="J52" s="24" t="e">
        <f t="shared" si="14"/>
        <v>#DIV/0!</v>
      </c>
      <c r="K52" s="23">
        <f>SUM(K53:K54)</f>
        <v>0</v>
      </c>
      <c r="L52" s="24" t="e">
        <f t="shared" si="1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" hidden="1" customHeight="1">
      <c r="A53" s="15" t="str">
        <f>'фонд начисленной заработной пла'!A53</f>
        <v>(наименование предприятия, организации)</v>
      </c>
      <c r="B53" s="16"/>
      <c r="C53" s="16"/>
      <c r="D53" s="17" t="e">
        <f t="shared" si="13"/>
        <v>#DIV/0!</v>
      </c>
      <c r="E53" s="16"/>
      <c r="F53" s="17" t="e">
        <f t="shared" si="20"/>
        <v>#DIV/0!</v>
      </c>
      <c r="G53" s="16"/>
      <c r="H53" s="17" t="e">
        <f t="shared" si="21"/>
        <v>#DIV/0!</v>
      </c>
      <c r="I53" s="16"/>
      <c r="J53" s="17" t="e">
        <f t="shared" si="14"/>
        <v>#DIV/0!</v>
      </c>
      <c r="K53" s="16"/>
      <c r="L53" s="17" t="e">
        <f t="shared" si="1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" hidden="1" customHeight="1">
      <c r="A54" s="15" t="str">
        <f>'фонд начисленной заработной пла'!A54</f>
        <v>(наименование предприятия, организации)</v>
      </c>
      <c r="B54" s="16"/>
      <c r="C54" s="16"/>
      <c r="D54" s="17" t="e">
        <f t="shared" si="13"/>
        <v>#DIV/0!</v>
      </c>
      <c r="E54" s="16"/>
      <c r="F54" s="17" t="e">
        <f t="shared" si="20"/>
        <v>#DIV/0!</v>
      </c>
      <c r="G54" s="16"/>
      <c r="H54" s="17" t="e">
        <f t="shared" si="21"/>
        <v>#DIV/0!</v>
      </c>
      <c r="I54" s="16"/>
      <c r="J54" s="17" t="e">
        <f t="shared" si="14"/>
        <v>#DIV/0!</v>
      </c>
      <c r="K54" s="16"/>
      <c r="L54" s="17" t="e">
        <f t="shared" si="1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7.25" hidden="1" customHeight="1">
      <c r="A55" s="22" t="s">
        <v>26</v>
      </c>
      <c r="B55" s="23">
        <f>SUM(B56:B57)</f>
        <v>0</v>
      </c>
      <c r="C55" s="23">
        <f>SUM(C56:C57)</f>
        <v>0</v>
      </c>
      <c r="D55" s="24" t="e">
        <f t="shared" si="13"/>
        <v>#DIV/0!</v>
      </c>
      <c r="E55" s="23">
        <f>SUM(E56:E57)</f>
        <v>0</v>
      </c>
      <c r="F55" s="24" t="e">
        <f t="shared" si="20"/>
        <v>#DIV/0!</v>
      </c>
      <c r="G55" s="23">
        <f>SUM(G56:G57)</f>
        <v>0</v>
      </c>
      <c r="H55" s="24" t="e">
        <f t="shared" si="21"/>
        <v>#DIV/0!</v>
      </c>
      <c r="I55" s="23">
        <f>SUM(I56:I57)</f>
        <v>0</v>
      </c>
      <c r="J55" s="24" t="e">
        <f t="shared" si="14"/>
        <v>#DIV/0!</v>
      </c>
      <c r="K55" s="23">
        <f>SUM(K56:K57)</f>
        <v>0</v>
      </c>
      <c r="L55" s="24" t="e">
        <f t="shared" si="1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" hidden="1" customHeight="1">
      <c r="A56" s="15" t="str">
        <f>'фонд начисленной заработной пла'!A56</f>
        <v>(наименование предприятия, организации)</v>
      </c>
      <c r="B56" s="16"/>
      <c r="C56" s="16"/>
      <c r="D56" s="17" t="e">
        <f t="shared" si="13"/>
        <v>#DIV/0!</v>
      </c>
      <c r="E56" s="16"/>
      <c r="F56" s="17" t="e">
        <f t="shared" si="20"/>
        <v>#DIV/0!</v>
      </c>
      <c r="G56" s="16"/>
      <c r="H56" s="17" t="e">
        <f t="shared" si="21"/>
        <v>#DIV/0!</v>
      </c>
      <c r="I56" s="16"/>
      <c r="J56" s="17" t="e">
        <f t="shared" si="14"/>
        <v>#DIV/0!</v>
      </c>
      <c r="K56" s="16"/>
      <c r="L56" s="17" t="e">
        <f t="shared" si="1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" hidden="1" customHeight="1">
      <c r="A57" s="15" t="str">
        <f>'фонд начисленной заработной пла'!A57</f>
        <v>(наименование предприятия, организации)</v>
      </c>
      <c r="B57" s="16"/>
      <c r="C57" s="16"/>
      <c r="D57" s="17" t="e">
        <f t="shared" si="13"/>
        <v>#DIV/0!</v>
      </c>
      <c r="E57" s="16"/>
      <c r="F57" s="17" t="e">
        <f t="shared" si="20"/>
        <v>#DIV/0!</v>
      </c>
      <c r="G57" s="16"/>
      <c r="H57" s="17" t="e">
        <f t="shared" si="21"/>
        <v>#DIV/0!</v>
      </c>
      <c r="I57" s="16"/>
      <c r="J57" s="17" t="e">
        <f t="shared" si="14"/>
        <v>#DIV/0!</v>
      </c>
      <c r="K57" s="16"/>
      <c r="L57" s="17" t="e">
        <f t="shared" si="1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27" hidden="1" customHeight="1">
      <c r="A58" s="22" t="s">
        <v>27</v>
      </c>
      <c r="B58" s="23">
        <f>SUM(B59:B60)</f>
        <v>0</v>
      </c>
      <c r="C58" s="23">
        <f>SUM(C59:C60)</f>
        <v>0</v>
      </c>
      <c r="D58" s="24" t="e">
        <f t="shared" si="13"/>
        <v>#DIV/0!</v>
      </c>
      <c r="E58" s="23">
        <f>SUM(E59:E60)</f>
        <v>0</v>
      </c>
      <c r="F58" s="24" t="e">
        <f t="shared" si="20"/>
        <v>#DIV/0!</v>
      </c>
      <c r="G58" s="23">
        <f>SUM(G59:G60)</f>
        <v>0</v>
      </c>
      <c r="H58" s="24" t="e">
        <f t="shared" si="21"/>
        <v>#DIV/0!</v>
      </c>
      <c r="I58" s="23">
        <f>SUM(I59:I60)</f>
        <v>0</v>
      </c>
      <c r="J58" s="24" t="e">
        <f t="shared" si="14"/>
        <v>#DIV/0!</v>
      </c>
      <c r="K58" s="23">
        <f>SUM(K59:K60)</f>
        <v>0</v>
      </c>
      <c r="L58" s="24" t="e">
        <f t="shared" si="1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" hidden="1" customHeight="1">
      <c r="A59" s="15" t="str">
        <f>'фонд начисленной заработной пла'!A59</f>
        <v>(наименование предприятия, организации)</v>
      </c>
      <c r="B59" s="16"/>
      <c r="C59" s="16"/>
      <c r="D59" s="17" t="e">
        <f t="shared" si="13"/>
        <v>#DIV/0!</v>
      </c>
      <c r="E59" s="16"/>
      <c r="F59" s="17" t="e">
        <f t="shared" si="20"/>
        <v>#DIV/0!</v>
      </c>
      <c r="G59" s="16"/>
      <c r="H59" s="17" t="e">
        <f t="shared" si="21"/>
        <v>#DIV/0!</v>
      </c>
      <c r="I59" s="16"/>
      <c r="J59" s="17" t="e">
        <f t="shared" si="14"/>
        <v>#DIV/0!</v>
      </c>
      <c r="K59" s="16"/>
      <c r="L59" s="17" t="e">
        <f t="shared" si="1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" hidden="1" customHeight="1">
      <c r="A60" s="15" t="str">
        <f>'фонд начисленной заработной пла'!A60</f>
        <v>(наименование предприятия, организации)</v>
      </c>
      <c r="B60" s="16"/>
      <c r="C60" s="16"/>
      <c r="D60" s="17" t="e">
        <f t="shared" si="13"/>
        <v>#DIV/0!</v>
      </c>
      <c r="E60" s="16"/>
      <c r="F60" s="17" t="e">
        <f t="shared" si="20"/>
        <v>#DIV/0!</v>
      </c>
      <c r="G60" s="16"/>
      <c r="H60" s="17" t="e">
        <f t="shared" si="21"/>
        <v>#DIV/0!</v>
      </c>
      <c r="I60" s="16"/>
      <c r="J60" s="17" t="e">
        <f t="shared" si="14"/>
        <v>#DIV/0!</v>
      </c>
      <c r="K60" s="16"/>
      <c r="L60" s="17" t="e">
        <f t="shared" si="1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8.75" hidden="1" customHeight="1">
      <c r="A61" s="22" t="s">
        <v>28</v>
      </c>
      <c r="B61" s="23">
        <f>SUM(B62:B63)</f>
        <v>0</v>
      </c>
      <c r="C61" s="23">
        <f>SUM(C62:C63)</f>
        <v>0</v>
      </c>
      <c r="D61" s="24" t="e">
        <f t="shared" si="13"/>
        <v>#DIV/0!</v>
      </c>
      <c r="E61" s="23">
        <f>SUM(E62:E63)</f>
        <v>0</v>
      </c>
      <c r="F61" s="24" t="e">
        <f t="shared" si="20"/>
        <v>#DIV/0!</v>
      </c>
      <c r="G61" s="23">
        <f>SUM(G62:G63)</f>
        <v>0</v>
      </c>
      <c r="H61" s="24" t="e">
        <f t="shared" si="21"/>
        <v>#DIV/0!</v>
      </c>
      <c r="I61" s="23">
        <f>SUM(I62:I63)</f>
        <v>0</v>
      </c>
      <c r="J61" s="24" t="e">
        <f t="shared" si="14"/>
        <v>#DIV/0!</v>
      </c>
      <c r="K61" s="23">
        <f>SUM(K62:K63)</f>
        <v>0</v>
      </c>
      <c r="L61" s="24" t="e">
        <f t="shared" si="1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" hidden="1" customHeight="1">
      <c r="A62" s="15" t="str">
        <f>'фонд начисленной заработной пла'!A62</f>
        <v>(наименование предприятия, организации)</v>
      </c>
      <c r="B62" s="16"/>
      <c r="C62" s="16"/>
      <c r="D62" s="17" t="e">
        <f t="shared" si="13"/>
        <v>#DIV/0!</v>
      </c>
      <c r="E62" s="16"/>
      <c r="F62" s="17" t="e">
        <f t="shared" si="20"/>
        <v>#DIV/0!</v>
      </c>
      <c r="G62" s="16"/>
      <c r="H62" s="17" t="e">
        <f t="shared" si="21"/>
        <v>#DIV/0!</v>
      </c>
      <c r="I62" s="16"/>
      <c r="J62" s="17" t="e">
        <f t="shared" si="14"/>
        <v>#DIV/0!</v>
      </c>
      <c r="K62" s="16"/>
      <c r="L62" s="17" t="e">
        <f t="shared" si="1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" hidden="1" customHeight="1">
      <c r="A63" s="15" t="str">
        <f>'фонд начисленной заработной пла'!A63</f>
        <v>(наименование предприятия, организации)</v>
      </c>
      <c r="B63" s="16"/>
      <c r="C63" s="16"/>
      <c r="D63" s="17" t="e">
        <f t="shared" si="13"/>
        <v>#DIV/0!</v>
      </c>
      <c r="E63" s="16"/>
      <c r="F63" s="17" t="e">
        <f t="shared" si="20"/>
        <v>#DIV/0!</v>
      </c>
      <c r="G63" s="16"/>
      <c r="H63" s="17" t="e">
        <f t="shared" si="21"/>
        <v>#DIV/0!</v>
      </c>
      <c r="I63" s="16"/>
      <c r="J63" s="17" t="e">
        <f t="shared" si="14"/>
        <v>#DIV/0!</v>
      </c>
      <c r="K63" s="16"/>
      <c r="L63" s="17" t="e">
        <f t="shared" si="1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24.75" hidden="1" customHeight="1">
      <c r="A64" s="22" t="s">
        <v>29</v>
      </c>
      <c r="B64" s="23">
        <f>SUM(B65:B66)</f>
        <v>0</v>
      </c>
      <c r="C64" s="23">
        <f>SUM(C65:C66)</f>
        <v>0</v>
      </c>
      <c r="D64" s="24" t="e">
        <f t="shared" si="13"/>
        <v>#DIV/0!</v>
      </c>
      <c r="E64" s="23">
        <f>SUM(E65:E66)</f>
        <v>0</v>
      </c>
      <c r="F64" s="24" t="e">
        <f t="shared" si="20"/>
        <v>#DIV/0!</v>
      </c>
      <c r="G64" s="23">
        <f>SUM(G65:G66)</f>
        <v>0</v>
      </c>
      <c r="H64" s="24" t="e">
        <f t="shared" si="21"/>
        <v>#DIV/0!</v>
      </c>
      <c r="I64" s="23">
        <f>SUM(I65:I66)</f>
        <v>0</v>
      </c>
      <c r="J64" s="24" t="e">
        <f t="shared" si="14"/>
        <v>#DIV/0!</v>
      </c>
      <c r="K64" s="23">
        <f>SUM(K65:K66)</f>
        <v>0</v>
      </c>
      <c r="L64" s="24" t="e">
        <f t="shared" si="1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" hidden="1" customHeight="1">
      <c r="A65" s="15" t="str">
        <f>'фонд начисленной заработной пла'!A65</f>
        <v>(наименование предприятия, организации)</v>
      </c>
      <c r="B65" s="16"/>
      <c r="C65" s="16"/>
      <c r="D65" s="17" t="e">
        <f t="shared" si="13"/>
        <v>#DIV/0!</v>
      </c>
      <c r="E65" s="16"/>
      <c r="F65" s="17" t="e">
        <f t="shared" si="20"/>
        <v>#DIV/0!</v>
      </c>
      <c r="G65" s="16"/>
      <c r="H65" s="17" t="e">
        <f t="shared" si="21"/>
        <v>#DIV/0!</v>
      </c>
      <c r="I65" s="16"/>
      <c r="J65" s="17" t="e">
        <f t="shared" si="14"/>
        <v>#DIV/0!</v>
      </c>
      <c r="K65" s="16"/>
      <c r="L65" s="17" t="e">
        <f t="shared" si="1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" hidden="1" customHeight="1">
      <c r="A66" s="15" t="str">
        <f>'фонд начисленной заработной пла'!A66</f>
        <v>(наименование предприятия, организации)</v>
      </c>
      <c r="B66" s="16"/>
      <c r="C66" s="16"/>
      <c r="D66" s="17" t="e">
        <f t="shared" si="13"/>
        <v>#DIV/0!</v>
      </c>
      <c r="E66" s="16"/>
      <c r="F66" s="17" t="e">
        <f t="shared" si="20"/>
        <v>#DIV/0!</v>
      </c>
      <c r="G66" s="16"/>
      <c r="H66" s="17" t="e">
        <f t="shared" si="21"/>
        <v>#DIV/0!</v>
      </c>
      <c r="I66" s="16"/>
      <c r="J66" s="17" t="e">
        <f t="shared" si="14"/>
        <v>#DIV/0!</v>
      </c>
      <c r="K66" s="16"/>
      <c r="L66" s="17" t="e">
        <f t="shared" si="1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36.75" hidden="1" customHeight="1">
      <c r="A67" s="22" t="s">
        <v>30</v>
      </c>
      <c r="B67" s="23">
        <f>SUM(B68:B69)</f>
        <v>0</v>
      </c>
      <c r="C67" s="23">
        <f>SUM(C68:C69)</f>
        <v>0</v>
      </c>
      <c r="D67" s="24" t="e">
        <f t="shared" si="13"/>
        <v>#DIV/0!</v>
      </c>
      <c r="E67" s="23">
        <f>SUM(E68:E69)</f>
        <v>0</v>
      </c>
      <c r="F67" s="24" t="e">
        <f t="shared" si="20"/>
        <v>#DIV/0!</v>
      </c>
      <c r="G67" s="23">
        <f>SUM(G68:G69)</f>
        <v>0</v>
      </c>
      <c r="H67" s="24" t="e">
        <f t="shared" si="21"/>
        <v>#DIV/0!</v>
      </c>
      <c r="I67" s="23">
        <f>SUM(I68:I69)</f>
        <v>0</v>
      </c>
      <c r="J67" s="24" t="e">
        <f t="shared" si="14"/>
        <v>#DIV/0!</v>
      </c>
      <c r="K67" s="23">
        <f>SUM(K68:K69)</f>
        <v>0</v>
      </c>
      <c r="L67" s="24" t="e">
        <f t="shared" si="1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" hidden="1" customHeight="1">
      <c r="A68" s="15" t="str">
        <f>'фонд начисленной заработной пла'!A68</f>
        <v>(наименование предприятия, организации)</v>
      </c>
      <c r="B68" s="16"/>
      <c r="C68" s="16"/>
      <c r="D68" s="17" t="e">
        <f t="shared" si="13"/>
        <v>#DIV/0!</v>
      </c>
      <c r="E68" s="16"/>
      <c r="F68" s="17" t="e">
        <f t="shared" si="20"/>
        <v>#DIV/0!</v>
      </c>
      <c r="G68" s="16"/>
      <c r="H68" s="17" t="e">
        <f t="shared" si="21"/>
        <v>#DIV/0!</v>
      </c>
      <c r="I68" s="16"/>
      <c r="J68" s="17" t="e">
        <f t="shared" si="14"/>
        <v>#DIV/0!</v>
      </c>
      <c r="K68" s="16"/>
      <c r="L68" s="17" t="e">
        <f t="shared" si="1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" hidden="1" customHeight="1">
      <c r="A69" s="15" t="str">
        <f>'фонд начисленной заработной пла'!A69</f>
        <v>(наименование предприятия, организации)</v>
      </c>
      <c r="B69" s="16"/>
      <c r="C69" s="16"/>
      <c r="D69" s="17" t="e">
        <f t="shared" ref="D69:D100" si="22">ROUND(C69/B69*100,1)</f>
        <v>#DIV/0!</v>
      </c>
      <c r="E69" s="16"/>
      <c r="F69" s="17" t="e">
        <f t="shared" si="20"/>
        <v>#DIV/0!</v>
      </c>
      <c r="G69" s="16"/>
      <c r="H69" s="17" t="e">
        <f t="shared" si="21"/>
        <v>#DIV/0!</v>
      </c>
      <c r="I69" s="16"/>
      <c r="J69" s="17" t="e">
        <f t="shared" ref="J69:J100" si="23">ROUND(I69/G69*100,1)</f>
        <v>#DIV/0!</v>
      </c>
      <c r="K69" s="16"/>
      <c r="L69" s="17" t="e">
        <f t="shared" ref="L69:L100" si="24">ROUND(K69/I69*100,1)</f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24.75" hidden="1" customHeight="1">
      <c r="A70" s="22" t="s">
        <v>3</v>
      </c>
      <c r="B70" s="23">
        <f>SUM(B71:B72)</f>
        <v>0</v>
      </c>
      <c r="C70" s="23">
        <f>SUM(C71:C72)</f>
        <v>0</v>
      </c>
      <c r="D70" s="24" t="e">
        <f t="shared" si="22"/>
        <v>#DIV/0!</v>
      </c>
      <c r="E70" s="23">
        <f>SUM(E71:E72)</f>
        <v>0</v>
      </c>
      <c r="F70" s="24" t="e">
        <f t="shared" si="20"/>
        <v>#DIV/0!</v>
      </c>
      <c r="G70" s="23">
        <f>SUM(G71:G72)</f>
        <v>0</v>
      </c>
      <c r="H70" s="24" t="e">
        <f t="shared" si="21"/>
        <v>#DIV/0!</v>
      </c>
      <c r="I70" s="23">
        <f>SUM(I71:I72)</f>
        <v>0</v>
      </c>
      <c r="J70" s="24" t="e">
        <f t="shared" si="23"/>
        <v>#DIV/0!</v>
      </c>
      <c r="K70" s="23">
        <f>SUM(K71:K72)</f>
        <v>0</v>
      </c>
      <c r="L70" s="24" t="e">
        <f t="shared" si="24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" hidden="1" customHeight="1">
      <c r="A71" s="15" t="str">
        <f>'фонд начисленной заработной пла'!A71</f>
        <v>(наименование предприятия, организации)</v>
      </c>
      <c r="B71" s="16"/>
      <c r="C71" s="16"/>
      <c r="D71" s="17" t="e">
        <f t="shared" si="22"/>
        <v>#DIV/0!</v>
      </c>
      <c r="E71" s="16"/>
      <c r="F71" s="17" t="e">
        <f t="shared" si="20"/>
        <v>#DIV/0!</v>
      </c>
      <c r="G71" s="16"/>
      <c r="H71" s="17" t="e">
        <f t="shared" si="21"/>
        <v>#DIV/0!</v>
      </c>
      <c r="I71" s="16"/>
      <c r="J71" s="17" t="e">
        <f t="shared" si="23"/>
        <v>#DIV/0!</v>
      </c>
      <c r="K71" s="16"/>
      <c r="L71" s="17" t="e">
        <f t="shared" si="24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" hidden="1" customHeight="1">
      <c r="A72" s="15" t="str">
        <f>'фонд начисленной заработной пла'!A72</f>
        <v>(наименование предприятия, организации)</v>
      </c>
      <c r="B72" s="16"/>
      <c r="C72" s="16"/>
      <c r="D72" s="17" t="e">
        <f t="shared" si="22"/>
        <v>#DIV/0!</v>
      </c>
      <c r="E72" s="16"/>
      <c r="F72" s="17" t="e">
        <f t="shared" si="20"/>
        <v>#DIV/0!</v>
      </c>
      <c r="G72" s="16"/>
      <c r="H72" s="17" t="e">
        <f t="shared" si="21"/>
        <v>#DIV/0!</v>
      </c>
      <c r="I72" s="16"/>
      <c r="J72" s="17" t="e">
        <f t="shared" si="23"/>
        <v>#DIV/0!</v>
      </c>
      <c r="K72" s="16"/>
      <c r="L72" s="17" t="e">
        <f t="shared" si="24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24.75" hidden="1" customHeight="1">
      <c r="A73" s="22" t="s">
        <v>31</v>
      </c>
      <c r="B73" s="23">
        <f>SUM(B74:B75)</f>
        <v>0</v>
      </c>
      <c r="C73" s="23">
        <f>SUM(C74:C75)</f>
        <v>0</v>
      </c>
      <c r="D73" s="24" t="e">
        <f t="shared" si="22"/>
        <v>#DIV/0!</v>
      </c>
      <c r="E73" s="23">
        <f>SUM(E74:E75)</f>
        <v>0</v>
      </c>
      <c r="F73" s="24" t="e">
        <f t="shared" si="20"/>
        <v>#DIV/0!</v>
      </c>
      <c r="G73" s="23">
        <f>SUM(G74:G75)</f>
        <v>0</v>
      </c>
      <c r="H73" s="24" t="e">
        <f t="shared" si="21"/>
        <v>#DIV/0!</v>
      </c>
      <c r="I73" s="23">
        <f>SUM(I74:I75)</f>
        <v>0</v>
      </c>
      <c r="J73" s="24" t="e">
        <f t="shared" si="23"/>
        <v>#DIV/0!</v>
      </c>
      <c r="K73" s="23">
        <f>SUM(K74:K75)</f>
        <v>0</v>
      </c>
      <c r="L73" s="24" t="e">
        <f t="shared" si="24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" hidden="1" customHeight="1">
      <c r="A74" s="15" t="str">
        <f>'фонд начисленной заработной пла'!A74</f>
        <v>(наименование предприятия, организации)</v>
      </c>
      <c r="B74" s="16"/>
      <c r="C74" s="16"/>
      <c r="D74" s="17" t="e">
        <f t="shared" si="22"/>
        <v>#DIV/0!</v>
      </c>
      <c r="E74" s="16"/>
      <c r="F74" s="17" t="e">
        <f t="shared" si="20"/>
        <v>#DIV/0!</v>
      </c>
      <c r="G74" s="16"/>
      <c r="H74" s="17" t="e">
        <f t="shared" si="21"/>
        <v>#DIV/0!</v>
      </c>
      <c r="I74" s="16"/>
      <c r="J74" s="17" t="e">
        <f t="shared" si="23"/>
        <v>#DIV/0!</v>
      </c>
      <c r="K74" s="16"/>
      <c r="L74" s="17" t="e">
        <f t="shared" si="24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" hidden="1" customHeight="1">
      <c r="A75" s="15" t="str">
        <f>'фонд начисленной заработной пла'!A75</f>
        <v>(наименование предприятия, организации)</v>
      </c>
      <c r="B75" s="16"/>
      <c r="C75" s="16"/>
      <c r="D75" s="17" t="e">
        <f t="shared" si="22"/>
        <v>#DIV/0!</v>
      </c>
      <c r="E75" s="16"/>
      <c r="F75" s="17" t="e">
        <f t="shared" si="20"/>
        <v>#DIV/0!</v>
      </c>
      <c r="G75" s="16"/>
      <c r="H75" s="17" t="e">
        <f t="shared" si="21"/>
        <v>#DIV/0!</v>
      </c>
      <c r="I75" s="16"/>
      <c r="J75" s="17" t="e">
        <f t="shared" si="23"/>
        <v>#DIV/0!</v>
      </c>
      <c r="K75" s="16"/>
      <c r="L75" s="17" t="e">
        <f t="shared" si="24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" hidden="1" customHeight="1">
      <c r="A76" s="22" t="s">
        <v>32</v>
      </c>
      <c r="B76" s="23">
        <f>SUM(B77:B78)</f>
        <v>0</v>
      </c>
      <c r="C76" s="23">
        <f>SUM(C77:C78)</f>
        <v>0</v>
      </c>
      <c r="D76" s="24" t="e">
        <f t="shared" si="22"/>
        <v>#DIV/0!</v>
      </c>
      <c r="E76" s="23">
        <f>SUM(E77:E78)</f>
        <v>0</v>
      </c>
      <c r="F76" s="24" t="e">
        <f t="shared" si="20"/>
        <v>#DIV/0!</v>
      </c>
      <c r="G76" s="23">
        <f>SUM(G77:G78)</f>
        <v>0</v>
      </c>
      <c r="H76" s="24" t="e">
        <f t="shared" si="21"/>
        <v>#DIV/0!</v>
      </c>
      <c r="I76" s="23">
        <f>SUM(I77:I78)</f>
        <v>0</v>
      </c>
      <c r="J76" s="24" t="e">
        <f t="shared" si="23"/>
        <v>#DIV/0!</v>
      </c>
      <c r="K76" s="23">
        <f>SUM(K77:K78)</f>
        <v>0</v>
      </c>
      <c r="L76" s="24" t="e">
        <f t="shared" si="24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" hidden="1" customHeight="1">
      <c r="A77" s="15" t="str">
        <f>'фонд начисленной заработной пла'!A77</f>
        <v>(наименование предприятия, организации)</v>
      </c>
      <c r="B77" s="16"/>
      <c r="C77" s="16"/>
      <c r="D77" s="17" t="e">
        <f t="shared" si="22"/>
        <v>#DIV/0!</v>
      </c>
      <c r="E77" s="16"/>
      <c r="F77" s="17" t="e">
        <f t="shared" si="20"/>
        <v>#DIV/0!</v>
      </c>
      <c r="G77" s="16"/>
      <c r="H77" s="17" t="e">
        <f t="shared" si="21"/>
        <v>#DIV/0!</v>
      </c>
      <c r="I77" s="16"/>
      <c r="J77" s="17" t="e">
        <f t="shared" si="23"/>
        <v>#DIV/0!</v>
      </c>
      <c r="K77" s="16"/>
      <c r="L77" s="17" t="e">
        <f t="shared" si="24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" hidden="1" customHeight="1">
      <c r="A78" s="15" t="str">
        <f>'фонд начисленной заработной пла'!A78</f>
        <v>(наименование предприятия, организации)</v>
      </c>
      <c r="B78" s="16"/>
      <c r="C78" s="16"/>
      <c r="D78" s="17" t="e">
        <f t="shared" si="22"/>
        <v>#DIV/0!</v>
      </c>
      <c r="E78" s="16"/>
      <c r="F78" s="17" t="e">
        <f t="shared" si="20"/>
        <v>#DIV/0!</v>
      </c>
      <c r="G78" s="16"/>
      <c r="H78" s="17" t="e">
        <f t="shared" si="21"/>
        <v>#DIV/0!</v>
      </c>
      <c r="I78" s="16"/>
      <c r="J78" s="17" t="e">
        <f t="shared" si="23"/>
        <v>#DIV/0!</v>
      </c>
      <c r="K78" s="16"/>
      <c r="L78" s="17" t="e">
        <f t="shared" si="24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24.75" hidden="1" customHeight="1">
      <c r="A79" s="22" t="s">
        <v>33</v>
      </c>
      <c r="B79" s="23">
        <f>SUM(B80:B81)</f>
        <v>0</v>
      </c>
      <c r="C79" s="23">
        <f>SUM(C80:C81)</f>
        <v>0</v>
      </c>
      <c r="D79" s="24" t="e">
        <f t="shared" si="22"/>
        <v>#DIV/0!</v>
      </c>
      <c r="E79" s="23">
        <f>SUM(E80:E81)</f>
        <v>0</v>
      </c>
      <c r="F79" s="24" t="e">
        <f t="shared" si="20"/>
        <v>#DIV/0!</v>
      </c>
      <c r="G79" s="23">
        <f>SUM(G80:G81)</f>
        <v>0</v>
      </c>
      <c r="H79" s="24" t="e">
        <f t="shared" si="21"/>
        <v>#DIV/0!</v>
      </c>
      <c r="I79" s="23">
        <f>SUM(I80:I81)</f>
        <v>0</v>
      </c>
      <c r="J79" s="24" t="e">
        <f t="shared" si="23"/>
        <v>#DIV/0!</v>
      </c>
      <c r="K79" s="23">
        <f>SUM(K80:K81)</f>
        <v>0</v>
      </c>
      <c r="L79" s="24" t="e">
        <f t="shared" si="24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" hidden="1" customHeight="1">
      <c r="A80" s="15" t="str">
        <f>'фонд начисленной заработной пла'!A80</f>
        <v>(наименование предприятия, организации)</v>
      </c>
      <c r="B80" s="16"/>
      <c r="C80" s="16"/>
      <c r="D80" s="17" t="e">
        <f t="shared" si="22"/>
        <v>#DIV/0!</v>
      </c>
      <c r="E80" s="16"/>
      <c r="F80" s="17" t="e">
        <f t="shared" si="20"/>
        <v>#DIV/0!</v>
      </c>
      <c r="G80" s="16"/>
      <c r="H80" s="17" t="e">
        <f t="shared" si="21"/>
        <v>#DIV/0!</v>
      </c>
      <c r="I80" s="16"/>
      <c r="J80" s="17" t="e">
        <f t="shared" si="23"/>
        <v>#DIV/0!</v>
      </c>
      <c r="K80" s="16"/>
      <c r="L80" s="17" t="e">
        <f t="shared" si="24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" hidden="1" customHeight="1">
      <c r="A81" s="15" t="str">
        <f>'фонд начисленной заработной пла'!A81</f>
        <v>(наименование предприятия, организации)</v>
      </c>
      <c r="B81" s="16"/>
      <c r="C81" s="16"/>
      <c r="D81" s="17" t="e">
        <f t="shared" si="22"/>
        <v>#DIV/0!</v>
      </c>
      <c r="E81" s="16"/>
      <c r="F81" s="17" t="e">
        <f t="shared" si="20"/>
        <v>#DIV/0!</v>
      </c>
      <c r="G81" s="16"/>
      <c r="H81" s="17" t="e">
        <f t="shared" si="21"/>
        <v>#DIV/0!</v>
      </c>
      <c r="I81" s="16"/>
      <c r="J81" s="17" t="e">
        <f t="shared" si="23"/>
        <v>#DIV/0!</v>
      </c>
      <c r="K81" s="16"/>
      <c r="L81" s="17" t="e">
        <f t="shared" si="24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24.75" hidden="1" customHeight="1">
      <c r="A82" s="22" t="s">
        <v>34</v>
      </c>
      <c r="B82" s="23">
        <f>SUM(B83:B84)</f>
        <v>0</v>
      </c>
      <c r="C82" s="23">
        <f>SUM(C83:C84)</f>
        <v>0</v>
      </c>
      <c r="D82" s="24" t="e">
        <f t="shared" si="22"/>
        <v>#DIV/0!</v>
      </c>
      <c r="E82" s="23">
        <f>SUM(E83:E84)</f>
        <v>0</v>
      </c>
      <c r="F82" s="24" t="e">
        <f t="shared" si="20"/>
        <v>#DIV/0!</v>
      </c>
      <c r="G82" s="23">
        <f>SUM(G83:G84)</f>
        <v>0</v>
      </c>
      <c r="H82" s="24" t="e">
        <f t="shared" si="21"/>
        <v>#DIV/0!</v>
      </c>
      <c r="I82" s="23">
        <f>SUM(I83:I84)</f>
        <v>0</v>
      </c>
      <c r="J82" s="24" t="e">
        <f t="shared" si="23"/>
        <v>#DIV/0!</v>
      </c>
      <c r="K82" s="23">
        <f>SUM(K83:K84)</f>
        <v>0</v>
      </c>
      <c r="L82" s="24" t="e">
        <f t="shared" si="24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" hidden="1" customHeight="1">
      <c r="A83" s="15" t="str">
        <f>'фонд начисленной заработной пла'!A83</f>
        <v>(наименование предприятия, организации)</v>
      </c>
      <c r="B83" s="16"/>
      <c r="C83" s="16"/>
      <c r="D83" s="17" t="e">
        <f t="shared" si="22"/>
        <v>#DIV/0!</v>
      </c>
      <c r="E83" s="16"/>
      <c r="F83" s="17" t="e">
        <f t="shared" si="20"/>
        <v>#DIV/0!</v>
      </c>
      <c r="G83" s="16"/>
      <c r="H83" s="17" t="e">
        <f t="shared" si="21"/>
        <v>#DIV/0!</v>
      </c>
      <c r="I83" s="16"/>
      <c r="J83" s="17" t="e">
        <f t="shared" si="23"/>
        <v>#DIV/0!</v>
      </c>
      <c r="K83" s="16"/>
      <c r="L83" s="17" t="e">
        <f t="shared" si="24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" hidden="1" customHeight="1">
      <c r="A84" s="15" t="str">
        <f>'фонд начисленной заработной пла'!A84</f>
        <v>(наименование предприятия, организации)</v>
      </c>
      <c r="B84" s="16"/>
      <c r="C84" s="16"/>
      <c r="D84" s="17" t="e">
        <f t="shared" si="22"/>
        <v>#DIV/0!</v>
      </c>
      <c r="E84" s="16"/>
      <c r="F84" s="17" t="e">
        <f t="shared" si="20"/>
        <v>#DIV/0!</v>
      </c>
      <c r="G84" s="16"/>
      <c r="H84" s="17" t="e">
        <f t="shared" si="21"/>
        <v>#DIV/0!</v>
      </c>
      <c r="I84" s="16"/>
      <c r="J84" s="17" t="e">
        <f t="shared" si="23"/>
        <v>#DIV/0!</v>
      </c>
      <c r="K84" s="16"/>
      <c r="L84" s="17" t="e">
        <f t="shared" si="24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25.5" hidden="1" customHeight="1">
      <c r="A85" s="22" t="s">
        <v>35</v>
      </c>
      <c r="B85" s="23">
        <f>SUM(B86:B87)</f>
        <v>0</v>
      </c>
      <c r="C85" s="23">
        <f>SUM(C86:C87)</f>
        <v>0</v>
      </c>
      <c r="D85" s="24" t="e">
        <f t="shared" si="22"/>
        <v>#DIV/0!</v>
      </c>
      <c r="E85" s="23">
        <f>SUM(E86:E87)</f>
        <v>0</v>
      </c>
      <c r="F85" s="24" t="e">
        <f t="shared" si="20"/>
        <v>#DIV/0!</v>
      </c>
      <c r="G85" s="23">
        <f>SUM(G86:G87)</f>
        <v>0</v>
      </c>
      <c r="H85" s="24" t="e">
        <f t="shared" si="21"/>
        <v>#DIV/0!</v>
      </c>
      <c r="I85" s="23">
        <f>SUM(I86:I87)</f>
        <v>0</v>
      </c>
      <c r="J85" s="24" t="e">
        <f t="shared" si="23"/>
        <v>#DIV/0!</v>
      </c>
      <c r="K85" s="23">
        <f>SUM(K86:K87)</f>
        <v>0</v>
      </c>
      <c r="L85" s="24" t="e">
        <f t="shared" si="24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" hidden="1" customHeight="1">
      <c r="A86" s="15" t="str">
        <f>'фонд начисленной заработной пла'!A86</f>
        <v>(наименование предприятия, организации)</v>
      </c>
      <c r="B86" s="16"/>
      <c r="C86" s="16"/>
      <c r="D86" s="17" t="e">
        <f t="shared" si="22"/>
        <v>#DIV/0!</v>
      </c>
      <c r="E86" s="16"/>
      <c r="F86" s="17" t="e">
        <f t="shared" si="20"/>
        <v>#DIV/0!</v>
      </c>
      <c r="G86" s="16"/>
      <c r="H86" s="17" t="e">
        <f t="shared" si="21"/>
        <v>#DIV/0!</v>
      </c>
      <c r="I86" s="16"/>
      <c r="J86" s="17" t="e">
        <f t="shared" si="23"/>
        <v>#DIV/0!</v>
      </c>
      <c r="K86" s="16"/>
      <c r="L86" s="17" t="e">
        <f t="shared" si="24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" hidden="1" customHeight="1">
      <c r="A87" s="15" t="str">
        <f>'фонд начисленной заработной пла'!A87</f>
        <v>(наименование предприятия, организации)</v>
      </c>
      <c r="B87" s="16"/>
      <c r="C87" s="16"/>
      <c r="D87" s="17" t="e">
        <f t="shared" si="22"/>
        <v>#DIV/0!</v>
      </c>
      <c r="E87" s="16"/>
      <c r="F87" s="17" t="e">
        <f t="shared" si="20"/>
        <v>#DIV/0!</v>
      </c>
      <c r="G87" s="16"/>
      <c r="H87" s="17" t="e">
        <f t="shared" si="21"/>
        <v>#DIV/0!</v>
      </c>
      <c r="I87" s="16"/>
      <c r="J87" s="17" t="e">
        <f t="shared" si="23"/>
        <v>#DIV/0!</v>
      </c>
      <c r="K87" s="16"/>
      <c r="L87" s="17" t="e">
        <f t="shared" si="24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24.75" hidden="1" customHeight="1">
      <c r="A88" s="22" t="s">
        <v>36</v>
      </c>
      <c r="B88" s="23">
        <f>SUM(B89:B90)</f>
        <v>0</v>
      </c>
      <c r="C88" s="23">
        <f>SUM(C89:C90)</f>
        <v>0</v>
      </c>
      <c r="D88" s="24" t="e">
        <f t="shared" si="22"/>
        <v>#DIV/0!</v>
      </c>
      <c r="E88" s="23">
        <f>SUM(E89:E90)</f>
        <v>0</v>
      </c>
      <c r="F88" s="24" t="e">
        <f t="shared" si="20"/>
        <v>#DIV/0!</v>
      </c>
      <c r="G88" s="23">
        <f>SUM(G89:G90)</f>
        <v>0</v>
      </c>
      <c r="H88" s="24" t="e">
        <f t="shared" si="21"/>
        <v>#DIV/0!</v>
      </c>
      <c r="I88" s="23">
        <f>SUM(I89:I90)</f>
        <v>0</v>
      </c>
      <c r="J88" s="24" t="e">
        <f t="shared" si="23"/>
        <v>#DIV/0!</v>
      </c>
      <c r="K88" s="23">
        <f>SUM(K89:K90)</f>
        <v>0</v>
      </c>
      <c r="L88" s="24" t="e">
        <f t="shared" si="24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" hidden="1" customHeight="1">
      <c r="A89" s="15" t="str">
        <f>'фонд начисленной заработной пла'!A89</f>
        <v>(наименование предприятия, организации)</v>
      </c>
      <c r="B89" s="16"/>
      <c r="C89" s="16"/>
      <c r="D89" s="17" t="e">
        <f t="shared" si="22"/>
        <v>#DIV/0!</v>
      </c>
      <c r="E89" s="16"/>
      <c r="F89" s="17" t="e">
        <f t="shared" si="20"/>
        <v>#DIV/0!</v>
      </c>
      <c r="G89" s="16"/>
      <c r="H89" s="17" t="e">
        <f t="shared" si="21"/>
        <v>#DIV/0!</v>
      </c>
      <c r="I89" s="16"/>
      <c r="J89" s="17" t="e">
        <f t="shared" si="23"/>
        <v>#DIV/0!</v>
      </c>
      <c r="K89" s="16"/>
      <c r="L89" s="17" t="e">
        <f t="shared" si="24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" hidden="1" customHeight="1">
      <c r="A90" s="15" t="str">
        <f>'фонд начисленной заработной пла'!A90</f>
        <v>(наименование предприятия, организации)</v>
      </c>
      <c r="B90" s="16"/>
      <c r="C90" s="16"/>
      <c r="D90" s="17" t="e">
        <f t="shared" si="22"/>
        <v>#DIV/0!</v>
      </c>
      <c r="E90" s="16"/>
      <c r="F90" s="17" t="e">
        <f t="shared" si="20"/>
        <v>#DIV/0!</v>
      </c>
      <c r="G90" s="16"/>
      <c r="H90" s="17" t="e">
        <f t="shared" si="21"/>
        <v>#DIV/0!</v>
      </c>
      <c r="I90" s="16"/>
      <c r="J90" s="17" t="e">
        <f t="shared" si="23"/>
        <v>#DIV/0!</v>
      </c>
      <c r="K90" s="16"/>
      <c r="L90" s="17" t="e">
        <f t="shared" si="24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24.75" hidden="1" customHeight="1">
      <c r="A91" s="22" t="s">
        <v>37</v>
      </c>
      <c r="B91" s="23">
        <f>SUM(B92:B93)</f>
        <v>0</v>
      </c>
      <c r="C91" s="23">
        <f>SUM(C92:C93)</f>
        <v>0</v>
      </c>
      <c r="D91" s="24" t="e">
        <f t="shared" si="22"/>
        <v>#DIV/0!</v>
      </c>
      <c r="E91" s="23">
        <f>SUM(E92:E93)</f>
        <v>0</v>
      </c>
      <c r="F91" s="24" t="e">
        <f t="shared" si="20"/>
        <v>#DIV/0!</v>
      </c>
      <c r="G91" s="23">
        <f>SUM(G92:G93)</f>
        <v>0</v>
      </c>
      <c r="H91" s="24" t="e">
        <f t="shared" si="21"/>
        <v>#DIV/0!</v>
      </c>
      <c r="I91" s="23">
        <f>SUM(I92:I93)</f>
        <v>0</v>
      </c>
      <c r="J91" s="24" t="e">
        <f t="shared" si="23"/>
        <v>#DIV/0!</v>
      </c>
      <c r="K91" s="23">
        <f>SUM(K92:K93)</f>
        <v>0</v>
      </c>
      <c r="L91" s="24" t="e">
        <f t="shared" si="24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" hidden="1" customHeight="1">
      <c r="A92" s="15" t="str">
        <f>'фонд начисленной заработной пла'!A92</f>
        <v>(наименование предприятия, организации)</v>
      </c>
      <c r="B92" s="16"/>
      <c r="C92" s="16"/>
      <c r="D92" s="17" t="e">
        <f t="shared" si="22"/>
        <v>#DIV/0!</v>
      </c>
      <c r="E92" s="16"/>
      <c r="F92" s="17" t="e">
        <f t="shared" si="20"/>
        <v>#DIV/0!</v>
      </c>
      <c r="G92" s="16"/>
      <c r="H92" s="17" t="e">
        <f t="shared" si="21"/>
        <v>#DIV/0!</v>
      </c>
      <c r="I92" s="16"/>
      <c r="J92" s="17" t="e">
        <f t="shared" si="23"/>
        <v>#DIV/0!</v>
      </c>
      <c r="K92" s="16"/>
      <c r="L92" s="17" t="e">
        <f t="shared" si="24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" hidden="1" customHeight="1">
      <c r="A93" s="15" t="str">
        <f>'фонд начисленной заработной пла'!A93</f>
        <v>(наименование предприятия, организации)</v>
      </c>
      <c r="B93" s="16"/>
      <c r="C93" s="16"/>
      <c r="D93" s="17" t="e">
        <f t="shared" si="22"/>
        <v>#DIV/0!</v>
      </c>
      <c r="E93" s="16"/>
      <c r="F93" s="17" t="e">
        <f t="shared" si="20"/>
        <v>#DIV/0!</v>
      </c>
      <c r="G93" s="16"/>
      <c r="H93" s="17" t="e">
        <f t="shared" si="21"/>
        <v>#DIV/0!</v>
      </c>
      <c r="I93" s="16"/>
      <c r="J93" s="17" t="e">
        <f t="shared" si="23"/>
        <v>#DIV/0!</v>
      </c>
      <c r="K93" s="16"/>
      <c r="L93" s="17" t="e">
        <f t="shared" si="24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24.75" hidden="1" customHeight="1">
      <c r="A94" s="22" t="s">
        <v>38</v>
      </c>
      <c r="B94" s="23">
        <f>SUM(B95:B96)</f>
        <v>0</v>
      </c>
      <c r="C94" s="23">
        <f>SUM(C95:C96)</f>
        <v>0</v>
      </c>
      <c r="D94" s="24" t="e">
        <f t="shared" si="22"/>
        <v>#DIV/0!</v>
      </c>
      <c r="E94" s="23">
        <f>SUM(E95:E96)</f>
        <v>0</v>
      </c>
      <c r="F94" s="24" t="e">
        <f t="shared" si="20"/>
        <v>#DIV/0!</v>
      </c>
      <c r="G94" s="23">
        <f>SUM(G95:G96)</f>
        <v>0</v>
      </c>
      <c r="H94" s="24" t="e">
        <f t="shared" si="21"/>
        <v>#DIV/0!</v>
      </c>
      <c r="I94" s="23">
        <f>SUM(I95:I96)</f>
        <v>0</v>
      </c>
      <c r="J94" s="24" t="e">
        <f t="shared" si="23"/>
        <v>#DIV/0!</v>
      </c>
      <c r="K94" s="23">
        <f>SUM(K95:K96)</f>
        <v>0</v>
      </c>
      <c r="L94" s="24" t="e">
        <f t="shared" si="24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" hidden="1" customHeight="1">
      <c r="A95" s="15" t="str">
        <f>'фонд начисленной заработной пла'!A95</f>
        <v>(наименование предприятия, организации)</v>
      </c>
      <c r="B95" s="16"/>
      <c r="C95" s="16"/>
      <c r="D95" s="17" t="e">
        <f t="shared" si="22"/>
        <v>#DIV/0!</v>
      </c>
      <c r="E95" s="16"/>
      <c r="F95" s="17" t="e">
        <f t="shared" si="20"/>
        <v>#DIV/0!</v>
      </c>
      <c r="G95" s="16"/>
      <c r="H95" s="17" t="e">
        <f t="shared" si="21"/>
        <v>#DIV/0!</v>
      </c>
      <c r="I95" s="16"/>
      <c r="J95" s="17" t="e">
        <f t="shared" si="23"/>
        <v>#DIV/0!</v>
      </c>
      <c r="K95" s="16"/>
      <c r="L95" s="17" t="e">
        <f t="shared" si="24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" hidden="1" customHeight="1">
      <c r="A96" s="15" t="str">
        <f>'фонд начисленной заработной пла'!A96</f>
        <v>(наименование предприятия, организации)</v>
      </c>
      <c r="B96" s="16"/>
      <c r="C96" s="16"/>
      <c r="D96" s="17" t="e">
        <f t="shared" si="22"/>
        <v>#DIV/0!</v>
      </c>
      <c r="E96" s="16"/>
      <c r="F96" s="17" t="e">
        <f t="shared" si="20"/>
        <v>#DIV/0!</v>
      </c>
      <c r="G96" s="16"/>
      <c r="H96" s="17" t="e">
        <f t="shared" si="21"/>
        <v>#DIV/0!</v>
      </c>
      <c r="I96" s="16"/>
      <c r="J96" s="17" t="e">
        <f t="shared" si="23"/>
        <v>#DIV/0!</v>
      </c>
      <c r="K96" s="16"/>
      <c r="L96" s="17" t="e">
        <f t="shared" si="24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" hidden="1" customHeight="1">
      <c r="A97" s="22" t="s">
        <v>39</v>
      </c>
      <c r="B97" s="23">
        <f>SUM(B98:B99)</f>
        <v>0</v>
      </c>
      <c r="C97" s="23">
        <f>SUM(C98:C99)</f>
        <v>0</v>
      </c>
      <c r="D97" s="24" t="e">
        <f t="shared" si="22"/>
        <v>#DIV/0!</v>
      </c>
      <c r="E97" s="23">
        <f>SUM(E98:E99)</f>
        <v>0</v>
      </c>
      <c r="F97" s="24" t="e">
        <f t="shared" si="20"/>
        <v>#DIV/0!</v>
      </c>
      <c r="G97" s="23">
        <f>SUM(G98:G99)</f>
        <v>0</v>
      </c>
      <c r="H97" s="24" t="e">
        <f t="shared" si="21"/>
        <v>#DIV/0!</v>
      </c>
      <c r="I97" s="23">
        <f>SUM(I98:I99)</f>
        <v>0</v>
      </c>
      <c r="J97" s="24" t="e">
        <f t="shared" si="23"/>
        <v>#DIV/0!</v>
      </c>
      <c r="K97" s="23">
        <f>SUM(K98:K99)</f>
        <v>0</v>
      </c>
      <c r="L97" s="24" t="e">
        <f t="shared" si="24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" hidden="1" customHeight="1">
      <c r="A98" s="15" t="str">
        <f>'фонд начисленной заработной пла'!A98</f>
        <v>(наименование предприятия, организации)</v>
      </c>
      <c r="B98" s="16"/>
      <c r="C98" s="16"/>
      <c r="D98" s="17" t="e">
        <f t="shared" si="22"/>
        <v>#DIV/0!</v>
      </c>
      <c r="E98" s="16"/>
      <c r="F98" s="17" t="e">
        <f t="shared" si="20"/>
        <v>#DIV/0!</v>
      </c>
      <c r="G98" s="16"/>
      <c r="H98" s="17" t="e">
        <f t="shared" si="21"/>
        <v>#DIV/0!</v>
      </c>
      <c r="I98" s="16"/>
      <c r="J98" s="17" t="e">
        <f t="shared" si="23"/>
        <v>#DIV/0!</v>
      </c>
      <c r="K98" s="16"/>
      <c r="L98" s="17" t="e">
        <f t="shared" si="24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" hidden="1" customHeight="1">
      <c r="A99" s="15" t="str">
        <f>'фонд начисленной заработной пла'!A99</f>
        <v>(наименование предприятия, организации)</v>
      </c>
      <c r="B99" s="16"/>
      <c r="C99" s="16"/>
      <c r="D99" s="17" t="e">
        <f t="shared" si="22"/>
        <v>#DIV/0!</v>
      </c>
      <c r="E99" s="16"/>
      <c r="F99" s="17" t="e">
        <f t="shared" si="20"/>
        <v>#DIV/0!</v>
      </c>
      <c r="G99" s="16"/>
      <c r="H99" s="17" t="e">
        <f t="shared" si="21"/>
        <v>#DIV/0!</v>
      </c>
      <c r="I99" s="16"/>
      <c r="J99" s="17" t="e">
        <f t="shared" si="23"/>
        <v>#DIV/0!</v>
      </c>
      <c r="K99" s="16"/>
      <c r="L99" s="17" t="e">
        <f t="shared" si="24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" hidden="1" customHeight="1">
      <c r="A100" s="22" t="s">
        <v>40</v>
      </c>
      <c r="B100" s="23">
        <f>SUM(B101:B102)</f>
        <v>0</v>
      </c>
      <c r="C100" s="23">
        <f>SUM(C101:C102)</f>
        <v>0</v>
      </c>
      <c r="D100" s="24" t="e">
        <f t="shared" si="22"/>
        <v>#DIV/0!</v>
      </c>
      <c r="E100" s="23">
        <f>SUM(E101:E102)</f>
        <v>0</v>
      </c>
      <c r="F100" s="24" t="e">
        <f t="shared" si="20"/>
        <v>#DIV/0!</v>
      </c>
      <c r="G100" s="23">
        <f>SUM(G101:G102)</f>
        <v>0</v>
      </c>
      <c r="H100" s="24" t="e">
        <f t="shared" si="21"/>
        <v>#DIV/0!</v>
      </c>
      <c r="I100" s="23">
        <f>SUM(I101:I102)</f>
        <v>0</v>
      </c>
      <c r="J100" s="24" t="e">
        <f t="shared" si="23"/>
        <v>#DIV/0!</v>
      </c>
      <c r="K100" s="23">
        <f>SUM(K101:K102)</f>
        <v>0</v>
      </c>
      <c r="L100" s="24" t="e">
        <f t="shared" si="24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" hidden="1" customHeight="1">
      <c r="A101" s="15" t="str">
        <f>'фонд начисленной заработной пла'!A101</f>
        <v>(наименование предприятия, организации)</v>
      </c>
      <c r="B101" s="16"/>
      <c r="C101" s="16"/>
      <c r="D101" s="17" t="e">
        <f t="shared" ref="D101:D132" si="25">ROUND(C101/B101*100,1)</f>
        <v>#DIV/0!</v>
      </c>
      <c r="E101" s="16"/>
      <c r="F101" s="17" t="e">
        <f t="shared" si="20"/>
        <v>#DIV/0!</v>
      </c>
      <c r="G101" s="16"/>
      <c r="H101" s="17" t="e">
        <f t="shared" si="21"/>
        <v>#DIV/0!</v>
      </c>
      <c r="I101" s="16"/>
      <c r="J101" s="17" t="e">
        <f t="shared" ref="J101:J132" si="26">ROUND(I101/G101*100,1)</f>
        <v>#DIV/0!</v>
      </c>
      <c r="K101" s="16"/>
      <c r="L101" s="17" t="e">
        <f t="shared" ref="L101:L132" si="27">ROUND(K101/I101*100,1)</f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" hidden="1" customHeight="1">
      <c r="A102" s="15" t="str">
        <f>'фонд начисленной заработной пла'!A102</f>
        <v>(наименование предприятия, организации)</v>
      </c>
      <c r="B102" s="16"/>
      <c r="C102" s="16"/>
      <c r="D102" s="17" t="e">
        <f t="shared" si="25"/>
        <v>#DIV/0!</v>
      </c>
      <c r="E102" s="16"/>
      <c r="F102" s="17" t="e">
        <f t="shared" si="20"/>
        <v>#DIV/0!</v>
      </c>
      <c r="G102" s="16"/>
      <c r="H102" s="17" t="e">
        <f t="shared" si="21"/>
        <v>#DIV/0!</v>
      </c>
      <c r="I102" s="16"/>
      <c r="J102" s="17" t="e">
        <f t="shared" si="26"/>
        <v>#DIV/0!</v>
      </c>
      <c r="K102" s="16"/>
      <c r="L102" s="17" t="e">
        <f t="shared" si="27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" hidden="1" customHeight="1">
      <c r="A103" s="22" t="s">
        <v>41</v>
      </c>
      <c r="B103" s="23">
        <f>SUM(B104:B105)</f>
        <v>0</v>
      </c>
      <c r="C103" s="23">
        <f>SUM(C104:C105)</f>
        <v>0</v>
      </c>
      <c r="D103" s="24" t="e">
        <f t="shared" si="25"/>
        <v>#DIV/0!</v>
      </c>
      <c r="E103" s="23">
        <f>SUM(E104:E105)</f>
        <v>0</v>
      </c>
      <c r="F103" s="24" t="e">
        <f t="shared" si="20"/>
        <v>#DIV/0!</v>
      </c>
      <c r="G103" s="23">
        <f>SUM(G104:G105)</f>
        <v>0</v>
      </c>
      <c r="H103" s="24" t="e">
        <f t="shared" si="21"/>
        <v>#DIV/0!</v>
      </c>
      <c r="I103" s="23">
        <f>SUM(I104:I105)</f>
        <v>0</v>
      </c>
      <c r="J103" s="24" t="e">
        <f t="shared" si="26"/>
        <v>#DIV/0!</v>
      </c>
      <c r="K103" s="23">
        <f>SUM(K104:K105)</f>
        <v>0</v>
      </c>
      <c r="L103" s="24" t="e">
        <f t="shared" si="27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" hidden="1" customHeight="1">
      <c r="A104" s="15" t="str">
        <f>'фонд начисленной заработной пла'!A104</f>
        <v>(наименование предприятия, организации)</v>
      </c>
      <c r="B104" s="16"/>
      <c r="C104" s="16"/>
      <c r="D104" s="17" t="e">
        <f t="shared" si="25"/>
        <v>#DIV/0!</v>
      </c>
      <c r="E104" s="16"/>
      <c r="F104" s="17" t="e">
        <f t="shared" si="20"/>
        <v>#DIV/0!</v>
      </c>
      <c r="G104" s="16"/>
      <c r="H104" s="17" t="e">
        <f t="shared" si="21"/>
        <v>#DIV/0!</v>
      </c>
      <c r="I104" s="16"/>
      <c r="J104" s="17" t="e">
        <f t="shared" si="26"/>
        <v>#DIV/0!</v>
      </c>
      <c r="K104" s="16"/>
      <c r="L104" s="17" t="e">
        <f t="shared" si="27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" hidden="1" customHeight="1">
      <c r="A105" s="15" t="str">
        <f>'фонд начисленной заработной пла'!A105</f>
        <v>(наименование предприятия, организации)</v>
      </c>
      <c r="B105" s="16"/>
      <c r="C105" s="16"/>
      <c r="D105" s="17" t="e">
        <f t="shared" si="25"/>
        <v>#DIV/0!</v>
      </c>
      <c r="E105" s="16"/>
      <c r="F105" s="17" t="e">
        <f t="shared" si="20"/>
        <v>#DIV/0!</v>
      </c>
      <c r="G105" s="16"/>
      <c r="H105" s="17" t="e">
        <f t="shared" si="21"/>
        <v>#DIV/0!</v>
      </c>
      <c r="I105" s="16"/>
      <c r="J105" s="17" t="e">
        <f t="shared" si="26"/>
        <v>#DIV/0!</v>
      </c>
      <c r="K105" s="16"/>
      <c r="L105" s="17" t="e">
        <f t="shared" si="27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3.5" hidden="1" customHeight="1">
      <c r="A106" s="30" t="s">
        <v>42</v>
      </c>
      <c r="B106" s="31">
        <f>B107+B108</f>
        <v>58</v>
      </c>
      <c r="C106" s="31">
        <f>C107+C108</f>
        <v>55</v>
      </c>
      <c r="D106" s="32">
        <f t="shared" si="25"/>
        <v>94.8</v>
      </c>
      <c r="E106" s="31">
        <f>E107+E108</f>
        <v>55</v>
      </c>
      <c r="F106" s="32">
        <f t="shared" si="20"/>
        <v>100</v>
      </c>
      <c r="G106" s="31">
        <f>G107+G108</f>
        <v>55</v>
      </c>
      <c r="H106" s="32">
        <f t="shared" si="21"/>
        <v>100</v>
      </c>
      <c r="I106" s="31">
        <f>I107+I108</f>
        <v>57</v>
      </c>
      <c r="J106" s="32">
        <f t="shared" si="26"/>
        <v>103.6</v>
      </c>
      <c r="K106" s="31">
        <f>K107+K108</f>
        <v>57</v>
      </c>
      <c r="L106" s="32">
        <f t="shared" si="27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idden="1">
      <c r="A107" s="15" t="str">
        <f>'фонд начисленной заработной пла'!A107</f>
        <v>Теткинское МУП ЖКХ</v>
      </c>
      <c r="B107" s="16">
        <v>29</v>
      </c>
      <c r="C107" s="16">
        <v>30</v>
      </c>
      <c r="D107" s="17">
        <f t="shared" si="25"/>
        <v>103.4</v>
      </c>
      <c r="E107" s="16">
        <v>30</v>
      </c>
      <c r="F107" s="17">
        <f t="shared" si="20"/>
        <v>100</v>
      </c>
      <c r="G107" s="16">
        <v>30</v>
      </c>
      <c r="H107" s="17">
        <f t="shared" si="21"/>
        <v>100</v>
      </c>
      <c r="I107" s="16">
        <v>31</v>
      </c>
      <c r="J107" s="17">
        <f t="shared" si="26"/>
        <v>103.3</v>
      </c>
      <c r="K107" s="16">
        <v>31</v>
      </c>
      <c r="L107" s="17">
        <f t="shared" si="27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idden="1">
      <c r="A108" s="15" t="str">
        <f>'фонд начисленной заработной пла'!A108</f>
        <v>Глушковское МУП ЖКХ</v>
      </c>
      <c r="B108" s="16">
        <v>29</v>
      </c>
      <c r="C108" s="16">
        <v>25</v>
      </c>
      <c r="D108" s="17">
        <f t="shared" si="25"/>
        <v>86.2</v>
      </c>
      <c r="E108" s="16">
        <v>25</v>
      </c>
      <c r="F108" s="17">
        <f t="shared" si="20"/>
        <v>100</v>
      </c>
      <c r="G108" s="16">
        <v>25</v>
      </c>
      <c r="H108" s="17">
        <f t="shared" si="21"/>
        <v>100</v>
      </c>
      <c r="I108" s="16">
        <v>26</v>
      </c>
      <c r="J108" s="17">
        <f t="shared" si="26"/>
        <v>104</v>
      </c>
      <c r="K108" s="16">
        <v>26</v>
      </c>
      <c r="L108" s="17">
        <f t="shared" si="27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36.75" hidden="1">
      <c r="A109" s="30" t="s">
        <v>43</v>
      </c>
      <c r="B109" s="31">
        <f>SUM(B110:B111)</f>
        <v>1</v>
      </c>
      <c r="C109" s="31">
        <f>SUM(C110:C111)</f>
        <v>1</v>
      </c>
      <c r="D109" s="32">
        <f t="shared" si="25"/>
        <v>100</v>
      </c>
      <c r="E109" s="31">
        <f>SUM(E110:E111)</f>
        <v>1</v>
      </c>
      <c r="F109" s="32">
        <f t="shared" ref="F109:F261" si="28">ROUND(E109/C109*100,1)</f>
        <v>100</v>
      </c>
      <c r="G109" s="31">
        <f>SUM(G110:G111)</f>
        <v>1</v>
      </c>
      <c r="H109" s="32">
        <f t="shared" ref="H109:H254" si="29">ROUND(G109/E109*100,1)</f>
        <v>100</v>
      </c>
      <c r="I109" s="31">
        <f>SUM(I110:I111)</f>
        <v>1</v>
      </c>
      <c r="J109" s="32">
        <f t="shared" si="26"/>
        <v>100</v>
      </c>
      <c r="K109" s="31">
        <f>SUM(K110:K111)</f>
        <v>1</v>
      </c>
      <c r="L109" s="32">
        <f t="shared" si="27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idden="1">
      <c r="A110" s="15" t="str">
        <f>'фонд начисленной заработной пла'!A110</f>
        <v>ООО "Жилищник"</v>
      </c>
      <c r="B110" s="16">
        <v>0</v>
      </c>
      <c r="C110" s="16">
        <v>0</v>
      </c>
      <c r="D110" s="17" t="e">
        <f t="shared" si="25"/>
        <v>#DIV/0!</v>
      </c>
      <c r="E110" s="16">
        <v>0</v>
      </c>
      <c r="F110" s="17" t="e">
        <f t="shared" si="28"/>
        <v>#DIV/0!</v>
      </c>
      <c r="G110" s="16">
        <v>0</v>
      </c>
      <c r="H110" s="17" t="e">
        <f t="shared" si="29"/>
        <v>#DIV/0!</v>
      </c>
      <c r="I110" s="16">
        <v>0</v>
      </c>
      <c r="J110" s="17" t="e">
        <f t="shared" si="26"/>
        <v>#DIV/0!</v>
      </c>
      <c r="K110" s="16">
        <v>0</v>
      </c>
      <c r="L110" s="17" t="e">
        <f t="shared" si="27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6.5" hidden="1" customHeight="1">
      <c r="A111" s="15" t="str">
        <f>'фонд начисленной заработной пла'!A111</f>
        <v>ООО "АГРУПП"</v>
      </c>
      <c r="B111" s="16">
        <v>1</v>
      </c>
      <c r="C111" s="16">
        <v>1</v>
      </c>
      <c r="D111" s="17">
        <f t="shared" si="25"/>
        <v>100</v>
      </c>
      <c r="E111" s="16">
        <v>1</v>
      </c>
      <c r="F111" s="17">
        <f t="shared" si="28"/>
        <v>100</v>
      </c>
      <c r="G111" s="16">
        <v>1</v>
      </c>
      <c r="H111" s="17">
        <f t="shared" si="29"/>
        <v>100</v>
      </c>
      <c r="I111" s="16">
        <v>1</v>
      </c>
      <c r="J111" s="17">
        <f t="shared" si="26"/>
        <v>100</v>
      </c>
      <c r="K111" s="16">
        <v>1</v>
      </c>
      <c r="L111" s="17">
        <f t="shared" si="27"/>
        <v>100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idden="1">
      <c r="A112" s="30" t="s">
        <v>4</v>
      </c>
      <c r="B112" s="31">
        <f>SUM(B113:B115)</f>
        <v>50</v>
      </c>
      <c r="C112" s="31">
        <f>SUM(C113:C115)</f>
        <v>43</v>
      </c>
      <c r="D112" s="32">
        <f t="shared" si="25"/>
        <v>86</v>
      </c>
      <c r="E112" s="31">
        <f>SUM(E113:E115)</f>
        <v>43</v>
      </c>
      <c r="F112" s="32">
        <f t="shared" si="28"/>
        <v>100</v>
      </c>
      <c r="G112" s="31">
        <f>SUM(G113:G115)</f>
        <v>43</v>
      </c>
      <c r="H112" s="32">
        <f t="shared" si="29"/>
        <v>100</v>
      </c>
      <c r="I112" s="31">
        <f>SUM(I113:I115)</f>
        <v>43</v>
      </c>
      <c r="J112" s="32">
        <f t="shared" si="26"/>
        <v>100</v>
      </c>
      <c r="K112" s="31">
        <f>SUM(K113:K115)</f>
        <v>43</v>
      </c>
      <c r="L112" s="32">
        <f t="shared" si="27"/>
        <v>100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idden="1">
      <c r="A113" s="15" t="str">
        <f>'фонд начисленной заработной пла'!A113</f>
        <v>ЗАО "Глушковское ДРСУ №5"</v>
      </c>
      <c r="B113" s="16">
        <v>50</v>
      </c>
      <c r="C113" s="16">
        <v>43</v>
      </c>
      <c r="D113" s="17">
        <f t="shared" si="25"/>
        <v>86</v>
      </c>
      <c r="E113" s="16">
        <v>43</v>
      </c>
      <c r="F113" s="17">
        <f t="shared" si="28"/>
        <v>100</v>
      </c>
      <c r="G113" s="16">
        <v>43</v>
      </c>
      <c r="H113" s="17">
        <f t="shared" si="29"/>
        <v>100</v>
      </c>
      <c r="I113" s="16">
        <v>43</v>
      </c>
      <c r="J113" s="17">
        <f t="shared" si="26"/>
        <v>100</v>
      </c>
      <c r="K113" s="16">
        <v>43</v>
      </c>
      <c r="L113" s="17">
        <f t="shared" si="27"/>
        <v>100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4.25" hidden="1" customHeight="1">
      <c r="A114" s="15">
        <f>'фонд начисленной заработной пла'!A114</f>
        <v>0</v>
      </c>
      <c r="B114" s="16">
        <v>0</v>
      </c>
      <c r="C114" s="16">
        <v>0</v>
      </c>
      <c r="D114" s="17" t="e">
        <f t="shared" si="25"/>
        <v>#DIV/0!</v>
      </c>
      <c r="E114" s="16">
        <v>0</v>
      </c>
      <c r="F114" s="17" t="e">
        <f t="shared" si="28"/>
        <v>#DIV/0!</v>
      </c>
      <c r="G114" s="16">
        <v>0</v>
      </c>
      <c r="H114" s="17" t="e">
        <f t="shared" si="29"/>
        <v>#DIV/0!</v>
      </c>
      <c r="I114" s="16">
        <v>0</v>
      </c>
      <c r="J114" s="17" t="e">
        <f t="shared" si="26"/>
        <v>#DIV/0!</v>
      </c>
      <c r="K114" s="16">
        <v>0</v>
      </c>
      <c r="L114" s="17" t="e">
        <f t="shared" si="27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idden="1">
      <c r="A115" s="15" t="str">
        <f>'фонд начисленной заработной пла'!A115</f>
        <v>(наименование предприятия, организации)</v>
      </c>
      <c r="B115" s="16"/>
      <c r="C115" s="16"/>
      <c r="D115" s="17" t="e">
        <f t="shared" si="25"/>
        <v>#DIV/0!</v>
      </c>
      <c r="E115" s="16"/>
      <c r="F115" s="17" t="e">
        <f t="shared" si="28"/>
        <v>#DIV/0!</v>
      </c>
      <c r="G115" s="16"/>
      <c r="H115" s="17" t="e">
        <f t="shared" si="29"/>
        <v>#DIV/0!</v>
      </c>
      <c r="I115" s="16"/>
      <c r="J115" s="17" t="e">
        <f t="shared" si="26"/>
        <v>#DIV/0!</v>
      </c>
      <c r="K115" s="16"/>
      <c r="L115" s="17" t="e">
        <f t="shared" si="27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24.75" hidden="1">
      <c r="A116" s="30" t="s">
        <v>44</v>
      </c>
      <c r="B116" s="31">
        <f>SUM(B117:B122)</f>
        <v>172</v>
      </c>
      <c r="C116" s="31">
        <f>SUM(C117:C122)</f>
        <v>172</v>
      </c>
      <c r="D116" s="32">
        <f t="shared" si="25"/>
        <v>100</v>
      </c>
      <c r="E116" s="31">
        <f>SUM(E117:E122)</f>
        <v>172</v>
      </c>
      <c r="F116" s="32">
        <f t="shared" si="28"/>
        <v>100</v>
      </c>
      <c r="G116" s="31">
        <f>SUM(G117:G122)</f>
        <v>172</v>
      </c>
      <c r="H116" s="32">
        <f t="shared" si="29"/>
        <v>100</v>
      </c>
      <c r="I116" s="31">
        <f>SUM(I117:I122)</f>
        <v>172</v>
      </c>
      <c r="J116" s="32">
        <f t="shared" si="26"/>
        <v>100</v>
      </c>
      <c r="K116" s="31">
        <f>SUM(K117:K122)</f>
        <v>172</v>
      </c>
      <c r="L116" s="32">
        <f t="shared" si="27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0.75" hidden="1" customHeight="1">
      <c r="A117" s="15" t="s">
        <v>81</v>
      </c>
      <c r="B117" s="55">
        <v>0</v>
      </c>
      <c r="C117" s="55">
        <v>0</v>
      </c>
      <c r="D117" s="17" t="e">
        <f t="shared" si="25"/>
        <v>#DIV/0!</v>
      </c>
      <c r="E117" s="55">
        <v>0</v>
      </c>
      <c r="F117" s="17" t="e">
        <f t="shared" si="28"/>
        <v>#DIV/0!</v>
      </c>
      <c r="G117" s="55">
        <v>0</v>
      </c>
      <c r="H117" s="17" t="e">
        <f t="shared" si="29"/>
        <v>#DIV/0!</v>
      </c>
      <c r="I117" s="55">
        <v>0</v>
      </c>
      <c r="J117" s="17" t="e">
        <f t="shared" si="26"/>
        <v>#DIV/0!</v>
      </c>
      <c r="K117" s="55">
        <v>0</v>
      </c>
      <c r="L117" s="17" t="e">
        <f t="shared" si="27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idden="1">
      <c r="A118" s="15" t="s">
        <v>82</v>
      </c>
      <c r="B118" s="55">
        <v>12</v>
      </c>
      <c r="C118" s="55">
        <v>12</v>
      </c>
      <c r="D118" s="17">
        <f t="shared" si="25"/>
        <v>100</v>
      </c>
      <c r="E118" s="55">
        <v>12</v>
      </c>
      <c r="F118" s="17">
        <f t="shared" si="28"/>
        <v>100</v>
      </c>
      <c r="G118" s="55">
        <v>12</v>
      </c>
      <c r="H118" s="17">
        <f t="shared" si="29"/>
        <v>100</v>
      </c>
      <c r="I118" s="55">
        <v>12</v>
      </c>
      <c r="J118" s="17">
        <f t="shared" si="26"/>
        <v>100</v>
      </c>
      <c r="K118" s="55">
        <v>12</v>
      </c>
      <c r="L118" s="17">
        <f t="shared" si="27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idden="1">
      <c r="A119" s="15" t="s">
        <v>83</v>
      </c>
      <c r="B119" s="55">
        <v>37</v>
      </c>
      <c r="C119" s="55">
        <v>37</v>
      </c>
      <c r="D119" s="17">
        <f t="shared" si="25"/>
        <v>100</v>
      </c>
      <c r="E119" s="55">
        <v>37</v>
      </c>
      <c r="F119" s="17">
        <f t="shared" si="28"/>
        <v>100</v>
      </c>
      <c r="G119" s="55">
        <v>37</v>
      </c>
      <c r="H119" s="17">
        <f t="shared" si="29"/>
        <v>100</v>
      </c>
      <c r="I119" s="55">
        <v>37</v>
      </c>
      <c r="J119" s="17">
        <f t="shared" si="26"/>
        <v>100</v>
      </c>
      <c r="K119" s="55">
        <v>37</v>
      </c>
      <c r="L119" s="17">
        <f t="shared" si="27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idden="1">
      <c r="A120" s="15" t="s">
        <v>84</v>
      </c>
      <c r="B120" s="55">
        <v>17</v>
      </c>
      <c r="C120" s="55">
        <v>17</v>
      </c>
      <c r="D120" s="17">
        <f t="shared" si="25"/>
        <v>100</v>
      </c>
      <c r="E120" s="55">
        <v>17</v>
      </c>
      <c r="F120" s="17">
        <f t="shared" si="28"/>
        <v>100</v>
      </c>
      <c r="G120" s="55">
        <v>17</v>
      </c>
      <c r="H120" s="17">
        <f t="shared" si="29"/>
        <v>100</v>
      </c>
      <c r="I120" s="55">
        <v>17</v>
      </c>
      <c r="J120" s="17">
        <f t="shared" si="26"/>
        <v>100</v>
      </c>
      <c r="K120" s="55">
        <v>17</v>
      </c>
      <c r="L120" s="17">
        <f t="shared" si="27"/>
        <v>100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idden="1">
      <c r="A121" s="15" t="s">
        <v>85</v>
      </c>
      <c r="B121" s="55">
        <v>19</v>
      </c>
      <c r="C121" s="55">
        <v>19</v>
      </c>
      <c r="D121" s="17">
        <f t="shared" si="25"/>
        <v>100</v>
      </c>
      <c r="E121" s="55">
        <v>19</v>
      </c>
      <c r="F121" s="17">
        <f t="shared" si="28"/>
        <v>100</v>
      </c>
      <c r="G121" s="55">
        <v>19</v>
      </c>
      <c r="H121" s="17">
        <f t="shared" si="29"/>
        <v>100</v>
      </c>
      <c r="I121" s="55">
        <v>19</v>
      </c>
      <c r="J121" s="17">
        <f t="shared" si="26"/>
        <v>100</v>
      </c>
      <c r="K121" s="55">
        <v>19</v>
      </c>
      <c r="L121" s="17">
        <f t="shared" si="27"/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idden="1">
      <c r="A122" s="15" t="s">
        <v>86</v>
      </c>
      <c r="B122" s="16">
        <v>87</v>
      </c>
      <c r="C122" s="16">
        <v>87</v>
      </c>
      <c r="D122" s="17">
        <f t="shared" si="25"/>
        <v>100</v>
      </c>
      <c r="E122" s="16">
        <v>87</v>
      </c>
      <c r="F122" s="17">
        <f t="shared" si="28"/>
        <v>100</v>
      </c>
      <c r="G122" s="16">
        <v>87</v>
      </c>
      <c r="H122" s="17">
        <f t="shared" si="29"/>
        <v>100</v>
      </c>
      <c r="I122" s="16">
        <v>87</v>
      </c>
      <c r="J122" s="17">
        <f t="shared" si="26"/>
        <v>100</v>
      </c>
      <c r="K122" s="16">
        <v>87</v>
      </c>
      <c r="L122" s="17">
        <f t="shared" si="27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idden="1">
      <c r="A123" s="30" t="s">
        <v>45</v>
      </c>
      <c r="B123" s="31">
        <f>SUM(B124:B125)</f>
        <v>60</v>
      </c>
      <c r="C123" s="31">
        <f>SUM(C124:C126)</f>
        <v>60</v>
      </c>
      <c r="D123" s="32">
        <f t="shared" si="25"/>
        <v>100</v>
      </c>
      <c r="E123" s="31">
        <f>SUM(E124:E126)</f>
        <v>60</v>
      </c>
      <c r="F123" s="32">
        <f t="shared" si="28"/>
        <v>100</v>
      </c>
      <c r="G123" s="31">
        <f>SUM(G124:G126)</f>
        <v>60</v>
      </c>
      <c r="H123" s="32">
        <f t="shared" si="29"/>
        <v>100</v>
      </c>
      <c r="I123" s="31">
        <f>SUM(I124:I126)</f>
        <v>60</v>
      </c>
      <c r="J123" s="32">
        <f t="shared" si="26"/>
        <v>100</v>
      </c>
      <c r="K123" s="31">
        <f>SUM(K124:K126)</f>
        <v>60</v>
      </c>
      <c r="L123" s="32">
        <f t="shared" si="27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" hidden="1" customHeight="1">
      <c r="A124" s="15" t="str">
        <f>'фонд начисленной заработной пла'!A124</f>
        <v>ООО "Глушковоавтотранс"</v>
      </c>
      <c r="B124" s="49">
        <v>0</v>
      </c>
      <c r="C124" s="53">
        <v>0</v>
      </c>
      <c r="D124" s="17" t="e">
        <f t="shared" si="25"/>
        <v>#DIV/0!</v>
      </c>
      <c r="E124" s="16">
        <v>0</v>
      </c>
      <c r="F124" s="17" t="e">
        <f t="shared" si="28"/>
        <v>#DIV/0!</v>
      </c>
      <c r="G124" s="16">
        <v>0</v>
      </c>
      <c r="H124" s="17" t="e">
        <f t="shared" si="29"/>
        <v>#DIV/0!</v>
      </c>
      <c r="I124" s="16">
        <v>0</v>
      </c>
      <c r="J124" s="17" t="e">
        <f t="shared" si="26"/>
        <v>#DIV/0!</v>
      </c>
      <c r="K124" s="16">
        <v>0</v>
      </c>
      <c r="L124" s="17" t="e">
        <f t="shared" si="27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idden="1">
      <c r="A125" s="15" t="str">
        <f>'фонд начисленной заработной пла'!A125</f>
        <v>прочие по транспорту</v>
      </c>
      <c r="B125" s="16">
        <v>60</v>
      </c>
      <c r="C125" s="16">
        <v>60</v>
      </c>
      <c r="D125" s="17">
        <f t="shared" si="25"/>
        <v>100</v>
      </c>
      <c r="E125" s="16">
        <v>60</v>
      </c>
      <c r="F125" s="17">
        <f t="shared" si="28"/>
        <v>100</v>
      </c>
      <c r="G125" s="16">
        <v>60</v>
      </c>
      <c r="H125" s="17">
        <f t="shared" si="29"/>
        <v>100</v>
      </c>
      <c r="I125" s="16">
        <v>60</v>
      </c>
      <c r="J125" s="17">
        <f t="shared" si="26"/>
        <v>100</v>
      </c>
      <c r="K125" s="16">
        <v>60</v>
      </c>
      <c r="L125" s="17">
        <f t="shared" si="27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idden="1">
      <c r="A126" s="15" t="str">
        <f>'фонд начисленной заработной пла'!A126</f>
        <v>(наименование предприятия, организации)</v>
      </c>
      <c r="B126" s="16"/>
      <c r="C126" s="16"/>
      <c r="D126" s="17" t="e">
        <f t="shared" si="25"/>
        <v>#DIV/0!</v>
      </c>
      <c r="E126" s="16"/>
      <c r="F126" s="17" t="e">
        <f t="shared" si="28"/>
        <v>#DIV/0!</v>
      </c>
      <c r="G126" s="16"/>
      <c r="H126" s="17" t="e">
        <f t="shared" si="29"/>
        <v>#DIV/0!</v>
      </c>
      <c r="I126" s="16"/>
      <c r="J126" s="17" t="e">
        <f t="shared" si="26"/>
        <v>#DIV/0!</v>
      </c>
      <c r="K126" s="16"/>
      <c r="L126" s="17" t="e">
        <f t="shared" si="27"/>
        <v>#DIV/0!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27" hidden="1" customHeight="1">
      <c r="A127" s="30" t="s">
        <v>46</v>
      </c>
      <c r="B127" s="31">
        <f>SUM(B128:B130)</f>
        <v>0</v>
      </c>
      <c r="C127" s="31">
        <f>SUM(C128:C130)</f>
        <v>0</v>
      </c>
      <c r="D127" s="32" t="e">
        <f t="shared" si="25"/>
        <v>#DIV/0!</v>
      </c>
      <c r="E127" s="31">
        <f>SUM(E128:E130)</f>
        <v>0</v>
      </c>
      <c r="F127" s="32" t="e">
        <f t="shared" si="28"/>
        <v>#DIV/0!</v>
      </c>
      <c r="G127" s="31">
        <f>SUM(G128:G130)</f>
        <v>0</v>
      </c>
      <c r="H127" s="32" t="e">
        <f t="shared" si="29"/>
        <v>#DIV/0!</v>
      </c>
      <c r="I127" s="31">
        <f>SUM(I128:I130)</f>
        <v>0</v>
      </c>
      <c r="J127" s="32" t="e">
        <f t="shared" si="26"/>
        <v>#DIV/0!</v>
      </c>
      <c r="K127" s="31">
        <f>SUM(K128:K130)</f>
        <v>0</v>
      </c>
      <c r="L127" s="32" t="e">
        <f t="shared" si="27"/>
        <v>#DIV/0!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idden="1">
      <c r="A128" s="15" t="str">
        <f>'фонд начисленной заработной пла'!A128</f>
        <v>(наименование предприятия, организации)</v>
      </c>
      <c r="B128" s="16"/>
      <c r="C128" s="16"/>
      <c r="D128" s="17" t="e">
        <f t="shared" si="25"/>
        <v>#DIV/0!</v>
      </c>
      <c r="E128" s="16"/>
      <c r="F128" s="17" t="e">
        <f t="shared" si="28"/>
        <v>#DIV/0!</v>
      </c>
      <c r="G128" s="16"/>
      <c r="H128" s="17" t="e">
        <f t="shared" si="29"/>
        <v>#DIV/0!</v>
      </c>
      <c r="I128" s="16"/>
      <c r="J128" s="17" t="e">
        <f t="shared" si="26"/>
        <v>#DIV/0!</v>
      </c>
      <c r="K128" s="16"/>
      <c r="L128" s="17" t="e">
        <f t="shared" si="27"/>
        <v>#DIV/0!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idden="1">
      <c r="A129" s="15" t="str">
        <f>'фонд начисленной заработной пла'!A129</f>
        <v>(наименование предприятия, организации)</v>
      </c>
      <c r="B129" s="16"/>
      <c r="C129" s="16"/>
      <c r="D129" s="17" t="e">
        <f t="shared" si="25"/>
        <v>#DIV/0!</v>
      </c>
      <c r="E129" s="16"/>
      <c r="F129" s="17" t="e">
        <f t="shared" si="28"/>
        <v>#DIV/0!</v>
      </c>
      <c r="G129" s="16"/>
      <c r="H129" s="17" t="e">
        <f t="shared" si="29"/>
        <v>#DIV/0!</v>
      </c>
      <c r="I129" s="16"/>
      <c r="J129" s="17" t="e">
        <f t="shared" si="26"/>
        <v>#DIV/0!</v>
      </c>
      <c r="K129" s="16"/>
      <c r="L129" s="17" t="e">
        <f t="shared" si="27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idden="1">
      <c r="A130" s="15" t="str">
        <f>'фонд начисленной заработной пла'!A130</f>
        <v>(наименование предприятия, организации)</v>
      </c>
      <c r="B130" s="16"/>
      <c r="C130" s="16"/>
      <c r="D130" s="17" t="e">
        <f t="shared" si="25"/>
        <v>#DIV/0!</v>
      </c>
      <c r="E130" s="16"/>
      <c r="F130" s="17" t="e">
        <f t="shared" si="28"/>
        <v>#DIV/0!</v>
      </c>
      <c r="G130" s="16"/>
      <c r="H130" s="17" t="e">
        <f t="shared" si="29"/>
        <v>#DIV/0!</v>
      </c>
      <c r="I130" s="16"/>
      <c r="J130" s="17" t="e">
        <f t="shared" si="26"/>
        <v>#DIV/0!</v>
      </c>
      <c r="K130" s="16"/>
      <c r="L130" s="17" t="e">
        <f t="shared" si="27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idden="1">
      <c r="A131" s="30" t="s">
        <v>9</v>
      </c>
      <c r="B131" s="31">
        <f>SUM(B132:B137)+B139</f>
        <v>953</v>
      </c>
      <c r="C131" s="31">
        <f>SUM(C132:C137)+C139</f>
        <v>911</v>
      </c>
      <c r="D131" s="32">
        <f t="shared" si="25"/>
        <v>95.6</v>
      </c>
      <c r="E131" s="31">
        <f>SUM(E132:E137)+E139</f>
        <v>888.5</v>
      </c>
      <c r="F131" s="32">
        <f t="shared" si="28"/>
        <v>97.5</v>
      </c>
      <c r="G131" s="31">
        <f>SUM(G132:G137)+G139</f>
        <v>888.5</v>
      </c>
      <c r="H131" s="32">
        <f t="shared" si="29"/>
        <v>100</v>
      </c>
      <c r="I131" s="31">
        <f>SUM(I132:I137)+I139</f>
        <v>888.5</v>
      </c>
      <c r="J131" s="32">
        <f t="shared" si="26"/>
        <v>100</v>
      </c>
      <c r="K131" s="31">
        <f>SUM(K132:K137)+K139</f>
        <v>888.5</v>
      </c>
      <c r="L131" s="32">
        <f t="shared" si="27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idden="1">
      <c r="A132" s="15" t="s">
        <v>89</v>
      </c>
      <c r="B132" s="16">
        <v>505</v>
      </c>
      <c r="C132" s="16">
        <v>463</v>
      </c>
      <c r="D132" s="17">
        <f t="shared" si="25"/>
        <v>91.7</v>
      </c>
      <c r="E132" s="16">
        <v>450</v>
      </c>
      <c r="F132" s="17">
        <f t="shared" si="28"/>
        <v>97.2</v>
      </c>
      <c r="G132" s="16">
        <v>450</v>
      </c>
      <c r="H132" s="17">
        <f t="shared" si="29"/>
        <v>100</v>
      </c>
      <c r="I132" s="16">
        <v>450</v>
      </c>
      <c r="J132" s="17">
        <f t="shared" si="26"/>
        <v>100</v>
      </c>
      <c r="K132" s="16">
        <v>450</v>
      </c>
      <c r="L132" s="17">
        <f t="shared" si="27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idden="1">
      <c r="A133" s="15" t="s">
        <v>90</v>
      </c>
      <c r="B133" s="16">
        <v>170</v>
      </c>
      <c r="C133" s="16">
        <v>170</v>
      </c>
      <c r="D133" s="17">
        <f t="shared" ref="D133:D137" si="30">ROUND(C133/B133*100,1)</f>
        <v>100</v>
      </c>
      <c r="E133" s="16">
        <v>166</v>
      </c>
      <c r="F133" s="17">
        <f t="shared" si="28"/>
        <v>97.6</v>
      </c>
      <c r="G133" s="16">
        <v>166</v>
      </c>
      <c r="H133" s="17">
        <f t="shared" si="29"/>
        <v>100</v>
      </c>
      <c r="I133" s="16">
        <v>166</v>
      </c>
      <c r="J133" s="17">
        <f t="shared" ref="J133:J137" si="31">ROUND(I133/G133*100,1)</f>
        <v>100</v>
      </c>
      <c r="K133" s="16">
        <v>166</v>
      </c>
      <c r="L133" s="17">
        <f t="shared" ref="L133:L137" si="32">ROUND(K133/I133*100,1)</f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idden="1">
      <c r="A134" s="15" t="s">
        <v>91</v>
      </c>
      <c r="B134" s="16">
        <v>11</v>
      </c>
      <c r="C134" s="16">
        <v>11</v>
      </c>
      <c r="D134" s="17">
        <f t="shared" si="30"/>
        <v>100</v>
      </c>
      <c r="E134" s="16">
        <v>10.5</v>
      </c>
      <c r="F134" s="17">
        <f t="shared" si="28"/>
        <v>95.5</v>
      </c>
      <c r="G134" s="16">
        <v>10.5</v>
      </c>
      <c r="H134" s="17">
        <f t="shared" si="29"/>
        <v>100</v>
      </c>
      <c r="I134" s="16">
        <v>10.5</v>
      </c>
      <c r="J134" s="17">
        <f t="shared" si="31"/>
        <v>100</v>
      </c>
      <c r="K134" s="16">
        <v>10.5</v>
      </c>
      <c r="L134" s="17">
        <f t="shared" si="32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idden="1">
      <c r="A135" s="15" t="s">
        <v>92</v>
      </c>
      <c r="B135" s="16">
        <v>45</v>
      </c>
      <c r="C135" s="16">
        <v>45</v>
      </c>
      <c r="D135" s="17">
        <f t="shared" si="30"/>
        <v>100</v>
      </c>
      <c r="E135" s="16">
        <v>43</v>
      </c>
      <c r="F135" s="17">
        <f t="shared" si="28"/>
        <v>95.6</v>
      </c>
      <c r="G135" s="16">
        <v>43</v>
      </c>
      <c r="H135" s="17">
        <f t="shared" si="29"/>
        <v>100</v>
      </c>
      <c r="I135" s="16">
        <v>43</v>
      </c>
      <c r="J135" s="17">
        <f t="shared" si="31"/>
        <v>100</v>
      </c>
      <c r="K135" s="16">
        <v>43</v>
      </c>
      <c r="L135" s="17">
        <f t="shared" si="32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idden="1">
      <c r="A136" s="15" t="s">
        <v>93</v>
      </c>
      <c r="B136" s="16">
        <v>47</v>
      </c>
      <c r="C136" s="16">
        <v>47</v>
      </c>
      <c r="D136" s="17">
        <f t="shared" si="30"/>
        <v>100</v>
      </c>
      <c r="E136" s="16">
        <v>45</v>
      </c>
      <c r="F136" s="17">
        <f t="shared" si="28"/>
        <v>95.7</v>
      </c>
      <c r="G136" s="16">
        <v>45</v>
      </c>
      <c r="H136" s="17">
        <f t="shared" si="29"/>
        <v>100</v>
      </c>
      <c r="I136" s="16">
        <v>45</v>
      </c>
      <c r="J136" s="17">
        <f t="shared" si="31"/>
        <v>100</v>
      </c>
      <c r="K136" s="16">
        <v>45</v>
      </c>
      <c r="L136" s="17">
        <f t="shared" si="32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idden="1">
      <c r="A137" s="15" t="s">
        <v>94</v>
      </c>
      <c r="B137" s="16">
        <v>38</v>
      </c>
      <c r="C137" s="16">
        <v>38</v>
      </c>
      <c r="D137" s="17">
        <f t="shared" si="30"/>
        <v>100</v>
      </c>
      <c r="E137" s="16">
        <v>37</v>
      </c>
      <c r="F137" s="17">
        <f t="shared" si="28"/>
        <v>97.4</v>
      </c>
      <c r="G137" s="16">
        <v>37</v>
      </c>
      <c r="H137" s="17">
        <f t="shared" si="29"/>
        <v>100</v>
      </c>
      <c r="I137" s="16">
        <v>37</v>
      </c>
      <c r="J137" s="17">
        <f t="shared" si="31"/>
        <v>100</v>
      </c>
      <c r="K137" s="16">
        <v>37</v>
      </c>
      <c r="L137" s="17">
        <f t="shared" si="32"/>
        <v>100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idden="1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36.75" hidden="1">
      <c r="A139" s="30" t="s">
        <v>47</v>
      </c>
      <c r="B139" s="31">
        <f>SUM(B140:B153)</f>
        <v>137</v>
      </c>
      <c r="C139" s="31">
        <f>SUM(C140:C153)</f>
        <v>137</v>
      </c>
      <c r="D139" s="32">
        <f t="shared" ref="D139:D154" si="33">ROUND(C139/B139*100,1)</f>
        <v>100</v>
      </c>
      <c r="E139" s="31">
        <f>SUM(E140:E153)</f>
        <v>137</v>
      </c>
      <c r="F139" s="32">
        <f t="shared" ref="F139" si="34">ROUND(E139/C139*100,1)</f>
        <v>100</v>
      </c>
      <c r="G139" s="31">
        <f>SUM(G140:G153)</f>
        <v>137</v>
      </c>
      <c r="H139" s="32">
        <f t="shared" ref="H139" si="35">ROUND(G139/E139*100,1)</f>
        <v>100</v>
      </c>
      <c r="I139" s="31">
        <f>SUM(I140:I153)</f>
        <v>137</v>
      </c>
      <c r="J139" s="32">
        <f t="shared" ref="J139:J154" si="36">ROUND(I139/G139*100,1)</f>
        <v>100</v>
      </c>
      <c r="K139" s="31">
        <f>SUM(K140:K153)</f>
        <v>137</v>
      </c>
      <c r="L139" s="32">
        <f t="shared" ref="L139:L154" si="37">ROUND(K139/I139*100,1)</f>
        <v>100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idden="1">
      <c r="A140" s="15" t="s">
        <v>95</v>
      </c>
      <c r="B140" s="51">
        <v>69</v>
      </c>
      <c r="C140" s="51">
        <v>69</v>
      </c>
      <c r="D140" s="17">
        <f t="shared" si="33"/>
        <v>100</v>
      </c>
      <c r="E140" s="51">
        <v>69</v>
      </c>
      <c r="F140" s="17">
        <f>ROUND(E140/C140*100,1)</f>
        <v>100</v>
      </c>
      <c r="G140" s="51">
        <v>69</v>
      </c>
      <c r="H140" s="17">
        <f t="shared" si="29"/>
        <v>100</v>
      </c>
      <c r="I140" s="51">
        <v>69</v>
      </c>
      <c r="J140" s="17">
        <f t="shared" si="36"/>
        <v>100</v>
      </c>
      <c r="K140" s="51">
        <v>69</v>
      </c>
      <c r="L140" s="17">
        <f t="shared" si="37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idden="1">
      <c r="A141" s="15" t="s">
        <v>96</v>
      </c>
      <c r="B141" s="51">
        <v>11</v>
      </c>
      <c r="C141" s="51">
        <v>11</v>
      </c>
      <c r="D141" s="17">
        <f t="shared" si="33"/>
        <v>100</v>
      </c>
      <c r="E141" s="51">
        <v>11</v>
      </c>
      <c r="F141" s="17">
        <f>ROUND(E141/C141*100,1)</f>
        <v>100</v>
      </c>
      <c r="G141" s="51">
        <v>11</v>
      </c>
      <c r="H141" s="17">
        <f t="shared" si="29"/>
        <v>100</v>
      </c>
      <c r="I141" s="51">
        <v>11</v>
      </c>
      <c r="J141" s="17">
        <f t="shared" si="36"/>
        <v>100</v>
      </c>
      <c r="K141" s="51">
        <v>11</v>
      </c>
      <c r="L141" s="17">
        <f t="shared" si="37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idden="1">
      <c r="A142" s="15" t="s">
        <v>97</v>
      </c>
      <c r="B142" s="51">
        <v>11</v>
      </c>
      <c r="C142" s="51">
        <v>11</v>
      </c>
      <c r="D142" s="17">
        <f t="shared" si="33"/>
        <v>100</v>
      </c>
      <c r="E142" s="51">
        <v>11</v>
      </c>
      <c r="F142" s="17">
        <f t="shared" ref="F142:F153" si="38">ROUND(E142/C142*100,1)</f>
        <v>100</v>
      </c>
      <c r="G142" s="51">
        <v>11</v>
      </c>
      <c r="H142" s="17">
        <f t="shared" si="29"/>
        <v>100</v>
      </c>
      <c r="I142" s="51">
        <v>11</v>
      </c>
      <c r="J142" s="17">
        <f t="shared" si="36"/>
        <v>100</v>
      </c>
      <c r="K142" s="51">
        <v>11</v>
      </c>
      <c r="L142" s="17">
        <f t="shared" si="37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idden="1">
      <c r="A143" s="15" t="s">
        <v>98</v>
      </c>
      <c r="B143" s="51">
        <v>3</v>
      </c>
      <c r="C143" s="51">
        <v>3</v>
      </c>
      <c r="D143" s="17">
        <f t="shared" si="33"/>
        <v>100</v>
      </c>
      <c r="E143" s="51">
        <v>3</v>
      </c>
      <c r="F143" s="17">
        <f t="shared" si="38"/>
        <v>100</v>
      </c>
      <c r="G143" s="51">
        <v>3</v>
      </c>
      <c r="H143" s="17">
        <f t="shared" si="29"/>
        <v>100</v>
      </c>
      <c r="I143" s="51">
        <v>3</v>
      </c>
      <c r="J143" s="17">
        <f t="shared" si="36"/>
        <v>100</v>
      </c>
      <c r="K143" s="51">
        <v>3</v>
      </c>
      <c r="L143" s="17">
        <f t="shared" si="37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idden="1">
      <c r="A144" s="15" t="s">
        <v>99</v>
      </c>
      <c r="B144" s="51">
        <v>6</v>
      </c>
      <c r="C144" s="51">
        <v>6</v>
      </c>
      <c r="D144" s="17">
        <f t="shared" si="33"/>
        <v>100</v>
      </c>
      <c r="E144" s="51">
        <v>6</v>
      </c>
      <c r="F144" s="17">
        <f t="shared" si="38"/>
        <v>100</v>
      </c>
      <c r="G144" s="51">
        <v>6</v>
      </c>
      <c r="H144" s="17">
        <f t="shared" si="29"/>
        <v>100</v>
      </c>
      <c r="I144" s="51">
        <v>6</v>
      </c>
      <c r="J144" s="17">
        <f t="shared" si="36"/>
        <v>100</v>
      </c>
      <c r="K144" s="51">
        <v>6</v>
      </c>
      <c r="L144" s="17">
        <f t="shared" si="37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idden="1">
      <c r="A145" s="15" t="s">
        <v>100</v>
      </c>
      <c r="B145" s="51">
        <v>7</v>
      </c>
      <c r="C145" s="51">
        <v>7</v>
      </c>
      <c r="D145" s="17">
        <f t="shared" si="33"/>
        <v>100</v>
      </c>
      <c r="E145" s="51">
        <v>7</v>
      </c>
      <c r="F145" s="17">
        <f t="shared" si="38"/>
        <v>100</v>
      </c>
      <c r="G145" s="51">
        <v>7</v>
      </c>
      <c r="H145" s="17">
        <f t="shared" si="29"/>
        <v>100</v>
      </c>
      <c r="I145" s="51">
        <v>7</v>
      </c>
      <c r="J145" s="17">
        <f t="shared" si="36"/>
        <v>100</v>
      </c>
      <c r="K145" s="51">
        <v>7</v>
      </c>
      <c r="L145" s="17">
        <f t="shared" si="37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idden="1">
      <c r="A146" s="15" t="s">
        <v>101</v>
      </c>
      <c r="B146" s="51">
        <v>3</v>
      </c>
      <c r="C146" s="51">
        <v>3</v>
      </c>
      <c r="D146" s="17">
        <f t="shared" si="33"/>
        <v>100</v>
      </c>
      <c r="E146" s="51">
        <v>3</v>
      </c>
      <c r="F146" s="17">
        <f t="shared" si="38"/>
        <v>100</v>
      </c>
      <c r="G146" s="51">
        <v>3</v>
      </c>
      <c r="H146" s="17">
        <f t="shared" si="29"/>
        <v>100</v>
      </c>
      <c r="I146" s="51">
        <v>3</v>
      </c>
      <c r="J146" s="17">
        <f t="shared" si="36"/>
        <v>100</v>
      </c>
      <c r="K146" s="51">
        <v>3</v>
      </c>
      <c r="L146" s="17">
        <f t="shared" si="37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idden="1">
      <c r="A147" s="15" t="s">
        <v>102</v>
      </c>
      <c r="B147" s="51">
        <v>5</v>
      </c>
      <c r="C147" s="51">
        <v>5</v>
      </c>
      <c r="D147" s="17">
        <f t="shared" si="33"/>
        <v>100</v>
      </c>
      <c r="E147" s="51">
        <v>5</v>
      </c>
      <c r="F147" s="17">
        <f t="shared" si="38"/>
        <v>100</v>
      </c>
      <c r="G147" s="51">
        <v>5</v>
      </c>
      <c r="H147" s="17">
        <f t="shared" si="29"/>
        <v>100</v>
      </c>
      <c r="I147" s="51">
        <v>5</v>
      </c>
      <c r="J147" s="17">
        <f t="shared" si="36"/>
        <v>100</v>
      </c>
      <c r="K147" s="51">
        <v>5</v>
      </c>
      <c r="L147" s="17">
        <f t="shared" si="37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idden="1">
      <c r="A148" s="15" t="s">
        <v>104</v>
      </c>
      <c r="B148" s="51">
        <v>3</v>
      </c>
      <c r="C148" s="51">
        <v>3</v>
      </c>
      <c r="D148" s="17">
        <f>ROUND(C148/B148*100,1)</f>
        <v>100</v>
      </c>
      <c r="E148" s="51">
        <v>3</v>
      </c>
      <c r="F148" s="17">
        <f>ROUND(E148/C148*100,1)</f>
        <v>100</v>
      </c>
      <c r="G148" s="51">
        <v>3</v>
      </c>
      <c r="H148" s="17">
        <f>ROUND(G148/E148*100,1)</f>
        <v>100</v>
      </c>
      <c r="I148" s="51">
        <v>3</v>
      </c>
      <c r="J148" s="17">
        <f>ROUND(I148/G148*100,1)</f>
        <v>100</v>
      </c>
      <c r="K148" s="51">
        <v>3</v>
      </c>
      <c r="L148" s="17">
        <f>ROUND(K148/I148*100,1)</f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idden="1">
      <c r="A149" s="15" t="s">
        <v>103</v>
      </c>
      <c r="B149" s="51">
        <v>4</v>
      </c>
      <c r="C149" s="51">
        <v>4</v>
      </c>
      <c r="D149" s="17">
        <f>ROUND(C149/B149*100,1)</f>
        <v>100</v>
      </c>
      <c r="E149" s="51">
        <v>4</v>
      </c>
      <c r="F149" s="17">
        <f>ROUND(E149/C149*100,1)</f>
        <v>100</v>
      </c>
      <c r="G149" s="51">
        <v>4</v>
      </c>
      <c r="H149" s="17">
        <f>ROUND(G149/E149*100,1)</f>
        <v>100</v>
      </c>
      <c r="I149" s="51">
        <v>4</v>
      </c>
      <c r="J149" s="17">
        <f>ROUND(I149/G149*100,1)</f>
        <v>100</v>
      </c>
      <c r="K149" s="51">
        <v>4</v>
      </c>
      <c r="L149" s="17">
        <f>ROUND(K149/I149*100,1)</f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idden="1">
      <c r="A150" s="15" t="s">
        <v>105</v>
      </c>
      <c r="B150" s="51">
        <v>3</v>
      </c>
      <c r="C150" s="51">
        <v>3</v>
      </c>
      <c r="D150" s="17">
        <f t="shared" si="33"/>
        <v>100</v>
      </c>
      <c r="E150" s="51">
        <v>3</v>
      </c>
      <c r="F150" s="17">
        <f t="shared" si="38"/>
        <v>100</v>
      </c>
      <c r="G150" s="51">
        <v>3</v>
      </c>
      <c r="H150" s="17">
        <f t="shared" si="29"/>
        <v>100</v>
      </c>
      <c r="I150" s="51">
        <v>3</v>
      </c>
      <c r="J150" s="17">
        <f t="shared" si="36"/>
        <v>100</v>
      </c>
      <c r="K150" s="51">
        <v>3</v>
      </c>
      <c r="L150" s="17">
        <f t="shared" si="37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idden="1">
      <c r="A151" s="15" t="s">
        <v>106</v>
      </c>
      <c r="B151" s="51">
        <v>3</v>
      </c>
      <c r="C151" s="51">
        <v>3</v>
      </c>
      <c r="D151" s="17">
        <f t="shared" si="33"/>
        <v>100</v>
      </c>
      <c r="E151" s="51">
        <v>3</v>
      </c>
      <c r="F151" s="17">
        <f t="shared" si="38"/>
        <v>100</v>
      </c>
      <c r="G151" s="51">
        <v>3</v>
      </c>
      <c r="H151" s="17">
        <f t="shared" si="29"/>
        <v>100</v>
      </c>
      <c r="I151" s="51">
        <v>3</v>
      </c>
      <c r="J151" s="17">
        <f t="shared" si="36"/>
        <v>100</v>
      </c>
      <c r="K151" s="51">
        <v>3</v>
      </c>
      <c r="L151" s="17">
        <f t="shared" si="37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idden="1">
      <c r="A152" s="15" t="s">
        <v>107</v>
      </c>
      <c r="B152" s="51">
        <v>5</v>
      </c>
      <c r="C152" s="51">
        <v>5</v>
      </c>
      <c r="D152" s="17">
        <f t="shared" si="33"/>
        <v>100</v>
      </c>
      <c r="E152" s="51">
        <v>5</v>
      </c>
      <c r="F152" s="17">
        <f t="shared" si="38"/>
        <v>100</v>
      </c>
      <c r="G152" s="51">
        <v>5</v>
      </c>
      <c r="H152" s="17">
        <f t="shared" si="29"/>
        <v>100</v>
      </c>
      <c r="I152" s="51">
        <v>5</v>
      </c>
      <c r="J152" s="17">
        <f t="shared" si="36"/>
        <v>100</v>
      </c>
      <c r="K152" s="51">
        <v>5</v>
      </c>
      <c r="L152" s="17">
        <f t="shared" si="37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idden="1">
      <c r="A153" s="15" t="s">
        <v>108</v>
      </c>
      <c r="B153" s="51">
        <v>4</v>
      </c>
      <c r="C153" s="51">
        <v>4</v>
      </c>
      <c r="D153" s="17">
        <f t="shared" si="33"/>
        <v>100</v>
      </c>
      <c r="E153" s="51">
        <v>4</v>
      </c>
      <c r="F153" s="17">
        <f t="shared" si="38"/>
        <v>100</v>
      </c>
      <c r="G153" s="16">
        <v>4</v>
      </c>
      <c r="H153" s="17">
        <f t="shared" si="29"/>
        <v>100</v>
      </c>
      <c r="I153" s="16">
        <v>4</v>
      </c>
      <c r="J153" s="17">
        <f t="shared" si="36"/>
        <v>100</v>
      </c>
      <c r="K153" s="16">
        <v>4</v>
      </c>
      <c r="L153" s="17">
        <f t="shared" si="37"/>
        <v>100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idden="1">
      <c r="A154" s="30" t="s">
        <v>48</v>
      </c>
      <c r="B154" s="33">
        <f>ROUND(B156+B183+B209,1)</f>
        <v>1534</v>
      </c>
      <c r="C154" s="33">
        <f>ROUND(C156+C183+C209,1)</f>
        <v>1534</v>
      </c>
      <c r="D154" s="31">
        <f t="shared" si="33"/>
        <v>100</v>
      </c>
      <c r="E154" s="33">
        <f>ROUND(E156+E183+E209,1)</f>
        <v>1534</v>
      </c>
      <c r="F154" s="31">
        <f t="shared" si="28"/>
        <v>100</v>
      </c>
      <c r="G154" s="33">
        <f>ROUND(G156+G183+G209,1)</f>
        <v>1534</v>
      </c>
      <c r="H154" s="31">
        <f t="shared" si="29"/>
        <v>100</v>
      </c>
      <c r="I154" s="33">
        <f>ROUND(I156+I183+I209,1)</f>
        <v>1534</v>
      </c>
      <c r="J154" s="31">
        <f t="shared" si="36"/>
        <v>100</v>
      </c>
      <c r="K154" s="33">
        <f>ROUND(K156+K183+K209,1)</f>
        <v>1534</v>
      </c>
      <c r="L154" s="31">
        <f t="shared" si="37"/>
        <v>100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idden="1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idden="1">
      <c r="A156" s="40" t="s">
        <v>49</v>
      </c>
      <c r="B156" s="31">
        <f>SUM(B157:B181)</f>
        <v>749</v>
      </c>
      <c r="C156" s="31">
        <f t="shared" ref="C156:I156" si="39">SUM(C157:C181)</f>
        <v>749</v>
      </c>
      <c r="D156" s="17">
        <f t="shared" ref="D156:D181" si="40">ROUND(C156/B156*100,1)</f>
        <v>100</v>
      </c>
      <c r="E156" s="31">
        <f t="shared" si="39"/>
        <v>749</v>
      </c>
      <c r="F156" s="17">
        <f t="shared" si="28"/>
        <v>100</v>
      </c>
      <c r="G156" s="31">
        <f t="shared" si="39"/>
        <v>749</v>
      </c>
      <c r="H156" s="36">
        <f t="shared" si="29"/>
        <v>100</v>
      </c>
      <c r="I156" s="31">
        <f t="shared" si="39"/>
        <v>749</v>
      </c>
      <c r="J156" s="17">
        <f t="shared" ref="J156:J181" si="41">ROUND(I156/G156*100,1)</f>
        <v>100</v>
      </c>
      <c r="K156" s="31">
        <f t="shared" ref="K156" si="42">SUM(K157:K181)</f>
        <v>749</v>
      </c>
      <c r="L156" s="17">
        <f t="shared" ref="L156:L181" si="43">ROUND(K156/I156*100,1)</f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idden="1">
      <c r="A157" s="15" t="s">
        <v>109</v>
      </c>
      <c r="B157" s="56">
        <v>80</v>
      </c>
      <c r="C157" s="56">
        <v>80</v>
      </c>
      <c r="D157" s="17">
        <f t="shared" si="40"/>
        <v>100</v>
      </c>
      <c r="E157" s="56">
        <v>80</v>
      </c>
      <c r="F157" s="17">
        <f t="shared" si="28"/>
        <v>100</v>
      </c>
      <c r="G157" s="56">
        <v>80</v>
      </c>
      <c r="H157" s="17">
        <f t="shared" si="29"/>
        <v>100</v>
      </c>
      <c r="I157" s="56">
        <v>80</v>
      </c>
      <c r="J157" s="17">
        <f t="shared" si="41"/>
        <v>100</v>
      </c>
      <c r="K157" s="56">
        <v>80</v>
      </c>
      <c r="L157" s="17">
        <f t="shared" si="43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idden="1">
      <c r="A158" s="15" t="s">
        <v>9</v>
      </c>
      <c r="B158" s="56">
        <v>90</v>
      </c>
      <c r="C158" s="56">
        <v>90</v>
      </c>
      <c r="D158" s="17">
        <f t="shared" si="40"/>
        <v>100</v>
      </c>
      <c r="E158" s="56">
        <v>90</v>
      </c>
      <c r="F158" s="17">
        <f t="shared" si="28"/>
        <v>100</v>
      </c>
      <c r="G158" s="56">
        <v>90</v>
      </c>
      <c r="H158" s="17">
        <f t="shared" si="29"/>
        <v>100</v>
      </c>
      <c r="I158" s="56">
        <v>90</v>
      </c>
      <c r="J158" s="17">
        <f t="shared" si="41"/>
        <v>100</v>
      </c>
      <c r="K158" s="56">
        <v>90</v>
      </c>
      <c r="L158" s="17">
        <f t="shared" si="43"/>
        <v>100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idden="1">
      <c r="A159" s="15" t="s">
        <v>110</v>
      </c>
      <c r="B159" s="56">
        <v>50</v>
      </c>
      <c r="C159" s="56">
        <v>50</v>
      </c>
      <c r="D159" s="17">
        <f t="shared" si="40"/>
        <v>100</v>
      </c>
      <c r="E159" s="56">
        <v>50</v>
      </c>
      <c r="F159" s="17">
        <f t="shared" si="28"/>
        <v>100</v>
      </c>
      <c r="G159" s="56">
        <v>50</v>
      </c>
      <c r="H159" s="17">
        <f t="shared" si="29"/>
        <v>100</v>
      </c>
      <c r="I159" s="56">
        <v>50</v>
      </c>
      <c r="J159" s="17">
        <f t="shared" si="41"/>
        <v>100</v>
      </c>
      <c r="K159" s="56">
        <v>50</v>
      </c>
      <c r="L159" s="17">
        <f t="shared" si="43"/>
        <v>100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idden="1">
      <c r="A160" s="15" t="s">
        <v>9</v>
      </c>
      <c r="B160" s="56">
        <v>38</v>
      </c>
      <c r="C160" s="56">
        <v>38</v>
      </c>
      <c r="D160" s="17">
        <f t="shared" si="40"/>
        <v>100</v>
      </c>
      <c r="E160" s="56">
        <v>38</v>
      </c>
      <c r="F160" s="17">
        <f t="shared" si="28"/>
        <v>100</v>
      </c>
      <c r="G160" s="56">
        <v>38</v>
      </c>
      <c r="H160" s="17">
        <f t="shared" si="29"/>
        <v>100</v>
      </c>
      <c r="I160" s="56">
        <v>38</v>
      </c>
      <c r="J160" s="17">
        <f t="shared" si="41"/>
        <v>100</v>
      </c>
      <c r="K160" s="56">
        <v>38</v>
      </c>
      <c r="L160" s="17">
        <f t="shared" si="43"/>
        <v>100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idden="1">
      <c r="A161" s="15" t="s">
        <v>111</v>
      </c>
      <c r="B161" s="56">
        <v>27</v>
      </c>
      <c r="C161" s="56">
        <v>27</v>
      </c>
      <c r="D161" s="17">
        <f t="shared" si="40"/>
        <v>100</v>
      </c>
      <c r="E161" s="56">
        <v>27</v>
      </c>
      <c r="F161" s="17">
        <f t="shared" si="28"/>
        <v>100</v>
      </c>
      <c r="G161" s="56">
        <v>27</v>
      </c>
      <c r="H161" s="17">
        <f t="shared" si="29"/>
        <v>100</v>
      </c>
      <c r="I161" s="56">
        <v>27</v>
      </c>
      <c r="J161" s="17">
        <f t="shared" si="41"/>
        <v>100</v>
      </c>
      <c r="K161" s="56">
        <v>27</v>
      </c>
      <c r="L161" s="17">
        <f t="shared" si="43"/>
        <v>100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idden="1">
      <c r="A162" s="15" t="s">
        <v>112</v>
      </c>
      <c r="B162" s="56">
        <v>33</v>
      </c>
      <c r="C162" s="56">
        <v>33</v>
      </c>
      <c r="D162" s="17">
        <f t="shared" si="40"/>
        <v>100</v>
      </c>
      <c r="E162" s="56">
        <v>33</v>
      </c>
      <c r="F162" s="17">
        <f t="shared" si="28"/>
        <v>100</v>
      </c>
      <c r="G162" s="56">
        <v>33</v>
      </c>
      <c r="H162" s="17">
        <f t="shared" si="29"/>
        <v>100</v>
      </c>
      <c r="I162" s="56">
        <v>33</v>
      </c>
      <c r="J162" s="17">
        <f t="shared" si="41"/>
        <v>100</v>
      </c>
      <c r="K162" s="56">
        <v>33</v>
      </c>
      <c r="L162" s="17">
        <f t="shared" si="43"/>
        <v>100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idden="1">
      <c r="A163" s="15" t="s">
        <v>9</v>
      </c>
      <c r="B163" s="56">
        <v>21</v>
      </c>
      <c r="C163" s="56">
        <v>21</v>
      </c>
      <c r="D163" s="17">
        <f t="shared" si="40"/>
        <v>100</v>
      </c>
      <c r="E163" s="56">
        <v>21</v>
      </c>
      <c r="F163" s="17">
        <f t="shared" si="28"/>
        <v>100</v>
      </c>
      <c r="G163" s="56">
        <v>21</v>
      </c>
      <c r="H163" s="17">
        <f t="shared" si="29"/>
        <v>100</v>
      </c>
      <c r="I163" s="56">
        <v>21</v>
      </c>
      <c r="J163" s="17">
        <f t="shared" si="41"/>
        <v>100</v>
      </c>
      <c r="K163" s="56">
        <v>21</v>
      </c>
      <c r="L163" s="17">
        <f t="shared" si="43"/>
        <v>100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idden="1">
      <c r="A164" s="15" t="s">
        <v>113</v>
      </c>
      <c r="B164" s="56">
        <v>30</v>
      </c>
      <c r="C164" s="56">
        <v>30</v>
      </c>
      <c r="D164" s="17">
        <f t="shared" si="40"/>
        <v>100</v>
      </c>
      <c r="E164" s="56">
        <v>30</v>
      </c>
      <c r="F164" s="17">
        <f t="shared" si="28"/>
        <v>100</v>
      </c>
      <c r="G164" s="56">
        <v>30</v>
      </c>
      <c r="H164" s="17">
        <f t="shared" si="29"/>
        <v>100</v>
      </c>
      <c r="I164" s="56">
        <v>30</v>
      </c>
      <c r="J164" s="17">
        <f t="shared" si="41"/>
        <v>100</v>
      </c>
      <c r="K164" s="56">
        <v>30</v>
      </c>
      <c r="L164" s="17">
        <f t="shared" si="43"/>
        <v>100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idden="1">
      <c r="A165" s="15" t="s">
        <v>114</v>
      </c>
      <c r="B165" s="56">
        <v>46</v>
      </c>
      <c r="C165" s="56">
        <v>46</v>
      </c>
      <c r="D165" s="17">
        <f t="shared" si="40"/>
        <v>100</v>
      </c>
      <c r="E165" s="56">
        <v>46</v>
      </c>
      <c r="F165" s="17">
        <f t="shared" si="28"/>
        <v>100</v>
      </c>
      <c r="G165" s="56">
        <v>46</v>
      </c>
      <c r="H165" s="17">
        <f t="shared" si="29"/>
        <v>100</v>
      </c>
      <c r="I165" s="56">
        <v>46</v>
      </c>
      <c r="J165" s="17">
        <f t="shared" si="41"/>
        <v>100</v>
      </c>
      <c r="K165" s="56">
        <v>46</v>
      </c>
      <c r="L165" s="17">
        <f t="shared" si="43"/>
        <v>100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idden="1">
      <c r="A166" s="15" t="s">
        <v>9</v>
      </c>
      <c r="B166" s="56">
        <v>29</v>
      </c>
      <c r="C166" s="56">
        <v>29</v>
      </c>
      <c r="D166" s="17">
        <f t="shared" si="40"/>
        <v>100</v>
      </c>
      <c r="E166" s="56">
        <v>29</v>
      </c>
      <c r="F166" s="17">
        <f t="shared" si="28"/>
        <v>100</v>
      </c>
      <c r="G166" s="56">
        <v>29</v>
      </c>
      <c r="H166" s="17">
        <f t="shared" si="29"/>
        <v>100</v>
      </c>
      <c r="I166" s="56">
        <v>29</v>
      </c>
      <c r="J166" s="17">
        <f t="shared" si="41"/>
        <v>100</v>
      </c>
      <c r="K166" s="56">
        <v>29</v>
      </c>
      <c r="L166" s="17">
        <f t="shared" si="43"/>
        <v>100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idden="1">
      <c r="A167" s="15" t="s">
        <v>115</v>
      </c>
      <c r="B167" s="56">
        <v>21</v>
      </c>
      <c r="C167" s="56">
        <v>21</v>
      </c>
      <c r="D167" s="17">
        <f t="shared" si="40"/>
        <v>100</v>
      </c>
      <c r="E167" s="56">
        <v>21</v>
      </c>
      <c r="F167" s="17">
        <f t="shared" si="28"/>
        <v>100</v>
      </c>
      <c r="G167" s="56">
        <v>21</v>
      </c>
      <c r="H167" s="17">
        <f t="shared" si="29"/>
        <v>100</v>
      </c>
      <c r="I167" s="56">
        <v>21</v>
      </c>
      <c r="J167" s="17">
        <f t="shared" si="41"/>
        <v>100</v>
      </c>
      <c r="K167" s="56">
        <v>21</v>
      </c>
      <c r="L167" s="17">
        <f t="shared" si="43"/>
        <v>100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idden="1">
      <c r="A168" s="15" t="s">
        <v>9</v>
      </c>
      <c r="B168" s="56">
        <v>4</v>
      </c>
      <c r="C168" s="56">
        <v>4</v>
      </c>
      <c r="D168" s="17">
        <f t="shared" si="40"/>
        <v>100</v>
      </c>
      <c r="E168" s="56">
        <v>4</v>
      </c>
      <c r="F168" s="17">
        <f t="shared" si="28"/>
        <v>100</v>
      </c>
      <c r="G168" s="56">
        <v>4</v>
      </c>
      <c r="H168" s="17">
        <f t="shared" si="29"/>
        <v>100</v>
      </c>
      <c r="I168" s="56">
        <v>4</v>
      </c>
      <c r="J168" s="17">
        <f t="shared" si="41"/>
        <v>100</v>
      </c>
      <c r="K168" s="56">
        <v>4</v>
      </c>
      <c r="L168" s="17">
        <f t="shared" si="43"/>
        <v>100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idden="1">
      <c r="A169" s="15" t="s">
        <v>116</v>
      </c>
      <c r="B169" s="56">
        <v>31</v>
      </c>
      <c r="C169" s="56">
        <v>31</v>
      </c>
      <c r="D169" s="17">
        <f t="shared" si="40"/>
        <v>100</v>
      </c>
      <c r="E169" s="56">
        <v>31</v>
      </c>
      <c r="F169" s="17">
        <f t="shared" si="28"/>
        <v>100</v>
      </c>
      <c r="G169" s="56">
        <v>31</v>
      </c>
      <c r="H169" s="17">
        <f t="shared" si="29"/>
        <v>100</v>
      </c>
      <c r="I169" s="56">
        <v>31</v>
      </c>
      <c r="J169" s="17">
        <f t="shared" si="41"/>
        <v>100</v>
      </c>
      <c r="K169" s="56">
        <v>31</v>
      </c>
      <c r="L169" s="17">
        <f t="shared" si="43"/>
        <v>100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idden="1">
      <c r="A170" s="15" t="s">
        <v>9</v>
      </c>
      <c r="B170" s="56">
        <v>7</v>
      </c>
      <c r="C170" s="56">
        <v>7</v>
      </c>
      <c r="D170" s="17">
        <f t="shared" si="40"/>
        <v>100</v>
      </c>
      <c r="E170" s="56">
        <v>7</v>
      </c>
      <c r="F170" s="17">
        <f t="shared" si="28"/>
        <v>100</v>
      </c>
      <c r="G170" s="56">
        <v>7</v>
      </c>
      <c r="H170" s="17">
        <f t="shared" si="29"/>
        <v>100</v>
      </c>
      <c r="I170" s="56">
        <v>7</v>
      </c>
      <c r="J170" s="17">
        <f t="shared" si="41"/>
        <v>100</v>
      </c>
      <c r="K170" s="56">
        <v>7</v>
      </c>
      <c r="L170" s="17">
        <f t="shared" si="43"/>
        <v>100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idden="1">
      <c r="A171" s="15" t="s">
        <v>122</v>
      </c>
      <c r="B171" s="56">
        <v>35</v>
      </c>
      <c r="C171" s="56">
        <v>35</v>
      </c>
      <c r="D171" s="17">
        <f t="shared" si="40"/>
        <v>100</v>
      </c>
      <c r="E171" s="56">
        <v>35</v>
      </c>
      <c r="F171" s="17">
        <f t="shared" si="28"/>
        <v>100</v>
      </c>
      <c r="G171" s="56">
        <v>35</v>
      </c>
      <c r="H171" s="17">
        <f t="shared" si="29"/>
        <v>100</v>
      </c>
      <c r="I171" s="56">
        <v>35</v>
      </c>
      <c r="J171" s="17">
        <f t="shared" si="41"/>
        <v>100</v>
      </c>
      <c r="K171" s="56">
        <v>35</v>
      </c>
      <c r="L171" s="17">
        <f t="shared" si="43"/>
        <v>100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idden="1">
      <c r="A172" s="15" t="s">
        <v>117</v>
      </c>
      <c r="B172" s="56">
        <v>37</v>
      </c>
      <c r="C172" s="56">
        <v>37</v>
      </c>
      <c r="D172" s="17">
        <f t="shared" si="40"/>
        <v>100</v>
      </c>
      <c r="E172" s="56">
        <v>37</v>
      </c>
      <c r="F172" s="17">
        <f t="shared" si="28"/>
        <v>100</v>
      </c>
      <c r="G172" s="56">
        <v>37</v>
      </c>
      <c r="H172" s="17">
        <f t="shared" si="29"/>
        <v>100</v>
      </c>
      <c r="I172" s="56">
        <v>37</v>
      </c>
      <c r="J172" s="17">
        <f t="shared" si="41"/>
        <v>100</v>
      </c>
      <c r="K172" s="56">
        <v>37</v>
      </c>
      <c r="L172" s="17">
        <f t="shared" si="43"/>
        <v>100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idden="1">
      <c r="A173" s="15" t="s">
        <v>9</v>
      </c>
      <c r="B173" s="56">
        <v>7</v>
      </c>
      <c r="C173" s="56">
        <v>7</v>
      </c>
      <c r="D173" s="17">
        <f t="shared" si="40"/>
        <v>100</v>
      </c>
      <c r="E173" s="56">
        <v>7</v>
      </c>
      <c r="F173" s="17">
        <f t="shared" si="28"/>
        <v>100</v>
      </c>
      <c r="G173" s="56">
        <v>7</v>
      </c>
      <c r="H173" s="17">
        <f t="shared" si="29"/>
        <v>100</v>
      </c>
      <c r="I173" s="56">
        <v>7</v>
      </c>
      <c r="J173" s="17">
        <f t="shared" si="41"/>
        <v>100</v>
      </c>
      <c r="K173" s="56">
        <v>7</v>
      </c>
      <c r="L173" s="17">
        <f t="shared" si="43"/>
        <v>100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idden="1">
      <c r="A174" s="15" t="s">
        <v>118</v>
      </c>
      <c r="B174" s="56">
        <v>33</v>
      </c>
      <c r="C174" s="56">
        <v>33</v>
      </c>
      <c r="D174" s="17">
        <f t="shared" si="40"/>
        <v>100</v>
      </c>
      <c r="E174" s="56">
        <v>33</v>
      </c>
      <c r="F174" s="17">
        <f t="shared" si="28"/>
        <v>100</v>
      </c>
      <c r="G174" s="56">
        <v>33</v>
      </c>
      <c r="H174" s="17">
        <f t="shared" si="29"/>
        <v>100</v>
      </c>
      <c r="I174" s="56">
        <v>33</v>
      </c>
      <c r="J174" s="17">
        <f t="shared" si="41"/>
        <v>100</v>
      </c>
      <c r="K174" s="56">
        <v>33</v>
      </c>
      <c r="L174" s="17">
        <f t="shared" si="43"/>
        <v>100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idden="1">
      <c r="A175" s="15" t="s">
        <v>9</v>
      </c>
      <c r="B175" s="56">
        <v>3</v>
      </c>
      <c r="C175" s="56">
        <v>3</v>
      </c>
      <c r="D175" s="17">
        <f t="shared" si="40"/>
        <v>100</v>
      </c>
      <c r="E175" s="56">
        <v>3</v>
      </c>
      <c r="F175" s="17">
        <f t="shared" si="28"/>
        <v>100</v>
      </c>
      <c r="G175" s="56">
        <v>3</v>
      </c>
      <c r="H175" s="17">
        <f t="shared" si="29"/>
        <v>100</v>
      </c>
      <c r="I175" s="56">
        <v>3</v>
      </c>
      <c r="J175" s="17">
        <f t="shared" si="41"/>
        <v>100</v>
      </c>
      <c r="K175" s="56">
        <v>3</v>
      </c>
      <c r="L175" s="17">
        <f t="shared" si="43"/>
        <v>100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idden="1">
      <c r="A176" s="15" t="s">
        <v>119</v>
      </c>
      <c r="B176" s="56">
        <v>34</v>
      </c>
      <c r="C176" s="56">
        <v>34</v>
      </c>
      <c r="D176" s="17">
        <f t="shared" si="40"/>
        <v>100</v>
      </c>
      <c r="E176" s="56">
        <v>34</v>
      </c>
      <c r="F176" s="17">
        <f t="shared" si="28"/>
        <v>100</v>
      </c>
      <c r="G176" s="56">
        <v>34</v>
      </c>
      <c r="H176" s="17">
        <f t="shared" si="29"/>
        <v>100</v>
      </c>
      <c r="I176" s="56">
        <v>34</v>
      </c>
      <c r="J176" s="17">
        <f t="shared" si="41"/>
        <v>100</v>
      </c>
      <c r="K176" s="56">
        <v>34</v>
      </c>
      <c r="L176" s="17">
        <f t="shared" si="43"/>
        <v>100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idden="1">
      <c r="A177" s="15" t="s">
        <v>9</v>
      </c>
      <c r="B177" s="56">
        <v>14</v>
      </c>
      <c r="C177" s="56">
        <v>14</v>
      </c>
      <c r="D177" s="17">
        <f t="shared" si="40"/>
        <v>100</v>
      </c>
      <c r="E177" s="56">
        <v>14</v>
      </c>
      <c r="F177" s="17">
        <f t="shared" si="28"/>
        <v>100</v>
      </c>
      <c r="G177" s="56">
        <v>14</v>
      </c>
      <c r="H177" s="17">
        <f t="shared" si="29"/>
        <v>100</v>
      </c>
      <c r="I177" s="56">
        <v>14</v>
      </c>
      <c r="J177" s="17">
        <f t="shared" si="41"/>
        <v>100</v>
      </c>
      <c r="K177" s="56">
        <v>14</v>
      </c>
      <c r="L177" s="17">
        <f t="shared" si="43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idden="1">
      <c r="A178" s="15" t="s">
        <v>120</v>
      </c>
      <c r="B178" s="56">
        <v>35</v>
      </c>
      <c r="C178" s="56">
        <v>35</v>
      </c>
      <c r="D178" s="17">
        <f t="shared" si="40"/>
        <v>100</v>
      </c>
      <c r="E178" s="56">
        <v>35</v>
      </c>
      <c r="F178" s="17">
        <f t="shared" si="28"/>
        <v>100</v>
      </c>
      <c r="G178" s="56">
        <v>35</v>
      </c>
      <c r="H178" s="17">
        <f t="shared" si="29"/>
        <v>100</v>
      </c>
      <c r="I178" s="56">
        <v>35</v>
      </c>
      <c r="J178" s="17">
        <f t="shared" si="41"/>
        <v>100</v>
      </c>
      <c r="K178" s="56">
        <v>35</v>
      </c>
      <c r="L178" s="17">
        <f t="shared" si="43"/>
        <v>100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idden="1">
      <c r="A179" s="15" t="s">
        <v>9</v>
      </c>
      <c r="B179" s="56">
        <v>3</v>
      </c>
      <c r="C179" s="56">
        <v>3</v>
      </c>
      <c r="D179" s="17">
        <f t="shared" si="40"/>
        <v>100</v>
      </c>
      <c r="E179" s="56">
        <v>3</v>
      </c>
      <c r="F179" s="17">
        <f t="shared" si="28"/>
        <v>100</v>
      </c>
      <c r="G179" s="56">
        <v>3</v>
      </c>
      <c r="H179" s="17">
        <f t="shared" si="29"/>
        <v>100</v>
      </c>
      <c r="I179" s="56">
        <v>3</v>
      </c>
      <c r="J179" s="17">
        <f t="shared" si="41"/>
        <v>100</v>
      </c>
      <c r="K179" s="56">
        <v>3</v>
      </c>
      <c r="L179" s="17">
        <f t="shared" si="43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idden="1">
      <c r="A180" s="15" t="s">
        <v>121</v>
      </c>
      <c r="B180" s="56">
        <v>34</v>
      </c>
      <c r="C180" s="56">
        <v>34</v>
      </c>
      <c r="D180" s="17">
        <f t="shared" si="40"/>
        <v>100</v>
      </c>
      <c r="E180" s="56">
        <v>34</v>
      </c>
      <c r="F180" s="17">
        <f t="shared" si="28"/>
        <v>100</v>
      </c>
      <c r="G180" s="56">
        <v>34</v>
      </c>
      <c r="H180" s="17">
        <f t="shared" si="29"/>
        <v>100</v>
      </c>
      <c r="I180" s="56">
        <v>34</v>
      </c>
      <c r="J180" s="17">
        <f t="shared" si="41"/>
        <v>100</v>
      </c>
      <c r="K180" s="56">
        <v>34</v>
      </c>
      <c r="L180" s="17">
        <f t="shared" si="43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idden="1">
      <c r="A181" s="15" t="s">
        <v>9</v>
      </c>
      <c r="B181" s="56">
        <v>7</v>
      </c>
      <c r="C181" s="56">
        <v>7</v>
      </c>
      <c r="D181" s="17">
        <f t="shared" si="40"/>
        <v>100</v>
      </c>
      <c r="E181" s="56">
        <v>7</v>
      </c>
      <c r="F181" s="17">
        <f t="shared" si="28"/>
        <v>100</v>
      </c>
      <c r="G181" s="56">
        <v>7</v>
      </c>
      <c r="H181" s="17">
        <f t="shared" si="29"/>
        <v>100</v>
      </c>
      <c r="I181" s="56">
        <v>7</v>
      </c>
      <c r="J181" s="17">
        <f t="shared" si="41"/>
        <v>100</v>
      </c>
      <c r="K181" s="56">
        <v>7</v>
      </c>
      <c r="L181" s="17">
        <f t="shared" si="43"/>
        <v>100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idden="1">
      <c r="A182" s="15"/>
      <c r="B182" s="16"/>
      <c r="C182" s="56"/>
      <c r="D182" s="17"/>
      <c r="E182" s="16"/>
      <c r="F182" s="17"/>
      <c r="G182" s="16"/>
      <c r="H182" s="17"/>
      <c r="I182" s="16"/>
      <c r="J182" s="17"/>
      <c r="K182" s="16"/>
      <c r="L182" s="17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24.75" hidden="1">
      <c r="A183" s="43" t="s">
        <v>50</v>
      </c>
      <c r="B183" s="31">
        <f>SUM(B184:B208)</f>
        <v>705</v>
      </c>
      <c r="C183" s="31">
        <f>SUM(C184:C208)</f>
        <v>705</v>
      </c>
      <c r="D183" s="36">
        <f t="shared" ref="D183:D214" si="44">ROUND(C183/B183*100,1)</f>
        <v>100</v>
      </c>
      <c r="E183" s="31">
        <f>SUM(E184:E208)</f>
        <v>705</v>
      </c>
      <c r="F183" s="36">
        <f t="shared" si="28"/>
        <v>100</v>
      </c>
      <c r="G183" s="31">
        <f>SUM(G184:G208)</f>
        <v>705</v>
      </c>
      <c r="H183" s="36">
        <f t="shared" si="29"/>
        <v>100</v>
      </c>
      <c r="I183" s="31">
        <f>SUM(I184:I208)</f>
        <v>705</v>
      </c>
      <c r="J183" s="36">
        <f t="shared" ref="J183:J214" si="45">ROUND(I183/G183*100,1)</f>
        <v>100</v>
      </c>
      <c r="K183" s="31">
        <f>SUM(K184:K208)</f>
        <v>705</v>
      </c>
      <c r="L183" s="36">
        <f t="shared" ref="L183:L214" si="46">ROUND(K183/I183*100,1)</f>
        <v>100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idden="1">
      <c r="A184" s="15" t="s">
        <v>123</v>
      </c>
      <c r="B184" s="56">
        <v>418</v>
      </c>
      <c r="C184" s="56">
        <v>418</v>
      </c>
      <c r="D184" s="17">
        <f t="shared" si="44"/>
        <v>100</v>
      </c>
      <c r="E184" s="56">
        <v>418</v>
      </c>
      <c r="F184" s="17">
        <f t="shared" si="28"/>
        <v>100</v>
      </c>
      <c r="G184" s="56">
        <v>418</v>
      </c>
      <c r="H184" s="17">
        <f t="shared" si="29"/>
        <v>100</v>
      </c>
      <c r="I184" s="56">
        <v>418</v>
      </c>
      <c r="J184" s="17">
        <f t="shared" si="45"/>
        <v>100</v>
      </c>
      <c r="K184" s="56">
        <v>418</v>
      </c>
      <c r="L184" s="17">
        <f t="shared" si="46"/>
        <v>100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idden="1">
      <c r="A185" s="15" t="s">
        <v>9</v>
      </c>
      <c r="B185" s="56">
        <v>47</v>
      </c>
      <c r="C185" s="56">
        <v>47</v>
      </c>
      <c r="D185" s="17">
        <f t="shared" si="44"/>
        <v>100</v>
      </c>
      <c r="E185" s="56">
        <v>47</v>
      </c>
      <c r="F185" s="17">
        <f t="shared" si="28"/>
        <v>100</v>
      </c>
      <c r="G185" s="56">
        <v>47</v>
      </c>
      <c r="H185" s="17">
        <f t="shared" si="29"/>
        <v>100</v>
      </c>
      <c r="I185" s="56">
        <v>47</v>
      </c>
      <c r="J185" s="17">
        <f t="shared" si="45"/>
        <v>100</v>
      </c>
      <c r="K185" s="56">
        <v>47</v>
      </c>
      <c r="L185" s="17">
        <f t="shared" si="46"/>
        <v>100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idden="1">
      <c r="A186" s="15" t="s">
        <v>124</v>
      </c>
      <c r="B186" s="56">
        <v>146</v>
      </c>
      <c r="C186" s="56">
        <v>146</v>
      </c>
      <c r="D186" s="17">
        <f t="shared" si="44"/>
        <v>100</v>
      </c>
      <c r="E186" s="56">
        <v>146</v>
      </c>
      <c r="F186" s="17">
        <f t="shared" si="28"/>
        <v>100</v>
      </c>
      <c r="G186" s="56">
        <v>146</v>
      </c>
      <c r="H186" s="17">
        <f t="shared" si="29"/>
        <v>100</v>
      </c>
      <c r="I186" s="56">
        <v>146</v>
      </c>
      <c r="J186" s="17">
        <f t="shared" si="45"/>
        <v>100</v>
      </c>
      <c r="K186" s="56">
        <v>146</v>
      </c>
      <c r="L186" s="17">
        <f t="shared" si="46"/>
        <v>100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idden="1">
      <c r="A187" s="15" t="s">
        <v>9</v>
      </c>
      <c r="B187" s="56">
        <v>2</v>
      </c>
      <c r="C187" s="56">
        <v>2</v>
      </c>
      <c r="D187" s="17">
        <f t="shared" si="44"/>
        <v>100</v>
      </c>
      <c r="E187" s="56">
        <v>2</v>
      </c>
      <c r="F187" s="17">
        <f t="shared" si="28"/>
        <v>100</v>
      </c>
      <c r="G187" s="56">
        <v>2</v>
      </c>
      <c r="H187" s="17">
        <f t="shared" si="29"/>
        <v>100</v>
      </c>
      <c r="I187" s="56">
        <v>2</v>
      </c>
      <c r="J187" s="17">
        <f t="shared" si="45"/>
        <v>100</v>
      </c>
      <c r="K187" s="56">
        <v>2</v>
      </c>
      <c r="L187" s="17">
        <f t="shared" si="46"/>
        <v>100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idden="1">
      <c r="A188" s="15" t="s">
        <v>125</v>
      </c>
      <c r="B188" s="56">
        <v>2</v>
      </c>
      <c r="C188" s="56">
        <v>2</v>
      </c>
      <c r="D188" s="17">
        <f t="shared" si="44"/>
        <v>100</v>
      </c>
      <c r="E188" s="56">
        <v>2</v>
      </c>
      <c r="F188" s="17">
        <f t="shared" si="28"/>
        <v>100</v>
      </c>
      <c r="G188" s="56">
        <v>2</v>
      </c>
      <c r="H188" s="17">
        <f t="shared" si="29"/>
        <v>100</v>
      </c>
      <c r="I188" s="56">
        <v>2</v>
      </c>
      <c r="J188" s="17">
        <f t="shared" si="45"/>
        <v>100</v>
      </c>
      <c r="K188" s="56">
        <v>2</v>
      </c>
      <c r="L188" s="17">
        <f t="shared" si="46"/>
        <v>100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idden="1">
      <c r="A189" s="15" t="s">
        <v>126</v>
      </c>
      <c r="B189" s="56">
        <v>2</v>
      </c>
      <c r="C189" s="56">
        <v>2</v>
      </c>
      <c r="D189" s="17">
        <f t="shared" si="44"/>
        <v>100</v>
      </c>
      <c r="E189" s="56">
        <v>2</v>
      </c>
      <c r="F189" s="17">
        <f t="shared" si="28"/>
        <v>100</v>
      </c>
      <c r="G189" s="56">
        <v>2</v>
      </c>
      <c r="H189" s="17">
        <f t="shared" si="29"/>
        <v>100</v>
      </c>
      <c r="I189" s="56">
        <v>2</v>
      </c>
      <c r="J189" s="17">
        <f t="shared" si="45"/>
        <v>100</v>
      </c>
      <c r="K189" s="56">
        <v>2</v>
      </c>
      <c r="L189" s="17">
        <f t="shared" si="46"/>
        <v>100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idden="1">
      <c r="A190" s="15" t="s">
        <v>128</v>
      </c>
      <c r="B190" s="56">
        <v>3</v>
      </c>
      <c r="C190" s="56">
        <v>3</v>
      </c>
      <c r="D190" s="17">
        <f t="shared" si="44"/>
        <v>100</v>
      </c>
      <c r="E190" s="56">
        <v>3</v>
      </c>
      <c r="F190" s="17">
        <f t="shared" si="28"/>
        <v>100</v>
      </c>
      <c r="G190" s="56">
        <v>3</v>
      </c>
      <c r="H190" s="17">
        <f t="shared" si="29"/>
        <v>100</v>
      </c>
      <c r="I190" s="56">
        <v>3</v>
      </c>
      <c r="J190" s="17">
        <f t="shared" si="45"/>
        <v>100</v>
      </c>
      <c r="K190" s="56">
        <v>3</v>
      </c>
      <c r="L190" s="17">
        <f t="shared" si="46"/>
        <v>100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idden="1">
      <c r="A191" s="15" t="s">
        <v>127</v>
      </c>
      <c r="B191" s="56">
        <v>2</v>
      </c>
      <c r="C191" s="56">
        <v>2</v>
      </c>
      <c r="D191" s="17">
        <f t="shared" si="44"/>
        <v>100</v>
      </c>
      <c r="E191" s="56">
        <v>2</v>
      </c>
      <c r="F191" s="17">
        <f t="shared" si="28"/>
        <v>100</v>
      </c>
      <c r="G191" s="56">
        <v>2</v>
      </c>
      <c r="H191" s="17">
        <f t="shared" si="29"/>
        <v>100</v>
      </c>
      <c r="I191" s="56">
        <v>2</v>
      </c>
      <c r="J191" s="17">
        <f t="shared" si="45"/>
        <v>100</v>
      </c>
      <c r="K191" s="56">
        <v>2</v>
      </c>
      <c r="L191" s="17">
        <f t="shared" si="46"/>
        <v>100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idden="1">
      <c r="A192" s="15" t="s">
        <v>9</v>
      </c>
      <c r="B192" s="56">
        <v>2</v>
      </c>
      <c r="C192" s="56">
        <v>2</v>
      </c>
      <c r="D192" s="17">
        <f t="shared" si="44"/>
        <v>100</v>
      </c>
      <c r="E192" s="56">
        <v>2</v>
      </c>
      <c r="F192" s="17">
        <f t="shared" si="28"/>
        <v>100</v>
      </c>
      <c r="G192" s="56">
        <v>2</v>
      </c>
      <c r="H192" s="17">
        <f t="shared" si="29"/>
        <v>100</v>
      </c>
      <c r="I192" s="56">
        <v>2</v>
      </c>
      <c r="J192" s="17">
        <f t="shared" si="45"/>
        <v>100</v>
      </c>
      <c r="K192" s="56">
        <v>2</v>
      </c>
      <c r="L192" s="17">
        <f t="shared" si="46"/>
        <v>100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idden="1">
      <c r="A193" s="15" t="s">
        <v>129</v>
      </c>
      <c r="B193" s="56">
        <v>5</v>
      </c>
      <c r="C193" s="56">
        <v>5</v>
      </c>
      <c r="D193" s="17">
        <f t="shared" si="44"/>
        <v>100</v>
      </c>
      <c r="E193" s="56">
        <v>5</v>
      </c>
      <c r="F193" s="17">
        <f t="shared" si="28"/>
        <v>100</v>
      </c>
      <c r="G193" s="56">
        <v>5</v>
      </c>
      <c r="H193" s="17">
        <f t="shared" si="29"/>
        <v>100</v>
      </c>
      <c r="I193" s="56">
        <v>5</v>
      </c>
      <c r="J193" s="17">
        <f t="shared" si="45"/>
        <v>100</v>
      </c>
      <c r="K193" s="56">
        <v>5</v>
      </c>
      <c r="L193" s="17">
        <f t="shared" si="46"/>
        <v>100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idden="1">
      <c r="A194" s="15" t="s">
        <v>130</v>
      </c>
      <c r="B194" s="56">
        <v>2</v>
      </c>
      <c r="C194" s="56">
        <v>2</v>
      </c>
      <c r="D194" s="17">
        <f t="shared" si="44"/>
        <v>100</v>
      </c>
      <c r="E194" s="56">
        <v>2</v>
      </c>
      <c r="F194" s="17">
        <f t="shared" si="28"/>
        <v>100</v>
      </c>
      <c r="G194" s="56">
        <v>2</v>
      </c>
      <c r="H194" s="17">
        <f t="shared" si="29"/>
        <v>100</v>
      </c>
      <c r="I194" s="56">
        <v>2</v>
      </c>
      <c r="J194" s="17">
        <f t="shared" si="45"/>
        <v>100</v>
      </c>
      <c r="K194" s="56">
        <v>2</v>
      </c>
      <c r="L194" s="17">
        <f t="shared" si="46"/>
        <v>100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idden="1">
      <c r="A195" s="58" t="s">
        <v>131</v>
      </c>
      <c r="B195" s="56">
        <v>2</v>
      </c>
      <c r="C195" s="56">
        <v>2</v>
      </c>
      <c r="D195" s="17">
        <f t="shared" si="44"/>
        <v>100</v>
      </c>
      <c r="E195" s="56">
        <v>2</v>
      </c>
      <c r="F195" s="17">
        <f t="shared" si="28"/>
        <v>100</v>
      </c>
      <c r="G195" s="56">
        <v>2</v>
      </c>
      <c r="H195" s="17">
        <f t="shared" si="29"/>
        <v>100</v>
      </c>
      <c r="I195" s="56">
        <v>2</v>
      </c>
      <c r="J195" s="17">
        <f t="shared" si="45"/>
        <v>100</v>
      </c>
      <c r="K195" s="56">
        <v>2</v>
      </c>
      <c r="L195" s="17">
        <f t="shared" si="46"/>
        <v>100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idden="1">
      <c r="A196" s="15" t="s">
        <v>132</v>
      </c>
      <c r="B196" s="56">
        <v>14</v>
      </c>
      <c r="C196" s="56">
        <v>14</v>
      </c>
      <c r="D196" s="17">
        <f t="shared" si="44"/>
        <v>100</v>
      </c>
      <c r="E196" s="56">
        <v>14</v>
      </c>
      <c r="F196" s="17">
        <f t="shared" si="28"/>
        <v>100</v>
      </c>
      <c r="G196" s="56">
        <v>14</v>
      </c>
      <c r="H196" s="17">
        <f t="shared" si="29"/>
        <v>100</v>
      </c>
      <c r="I196" s="56">
        <v>14</v>
      </c>
      <c r="J196" s="17">
        <f t="shared" si="45"/>
        <v>100</v>
      </c>
      <c r="K196" s="56">
        <v>14</v>
      </c>
      <c r="L196" s="17">
        <f t="shared" si="46"/>
        <v>100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idden="1">
      <c r="A197" s="15" t="s">
        <v>133</v>
      </c>
      <c r="B197" s="56">
        <v>22</v>
      </c>
      <c r="C197" s="56">
        <v>22</v>
      </c>
      <c r="D197" s="17">
        <f t="shared" si="44"/>
        <v>100</v>
      </c>
      <c r="E197" s="56">
        <v>22</v>
      </c>
      <c r="F197" s="17">
        <f t="shared" si="28"/>
        <v>100</v>
      </c>
      <c r="G197" s="56">
        <v>22</v>
      </c>
      <c r="H197" s="17">
        <f t="shared" si="29"/>
        <v>100</v>
      </c>
      <c r="I197" s="56">
        <v>22</v>
      </c>
      <c r="J197" s="17">
        <f t="shared" si="45"/>
        <v>100</v>
      </c>
      <c r="K197" s="56">
        <v>22</v>
      </c>
      <c r="L197" s="17">
        <f t="shared" si="46"/>
        <v>100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idden="1">
      <c r="A198" s="15" t="s">
        <v>9</v>
      </c>
      <c r="B198" s="56">
        <v>1</v>
      </c>
      <c r="C198" s="56">
        <v>1</v>
      </c>
      <c r="D198" s="17">
        <f t="shared" si="44"/>
        <v>100</v>
      </c>
      <c r="E198" s="56">
        <v>1</v>
      </c>
      <c r="F198" s="17">
        <f t="shared" si="28"/>
        <v>100</v>
      </c>
      <c r="G198" s="56">
        <v>1</v>
      </c>
      <c r="H198" s="17">
        <f t="shared" si="29"/>
        <v>100</v>
      </c>
      <c r="I198" s="56">
        <v>1</v>
      </c>
      <c r="J198" s="17">
        <f t="shared" si="45"/>
        <v>100</v>
      </c>
      <c r="K198" s="56">
        <v>1</v>
      </c>
      <c r="L198" s="17">
        <f t="shared" si="46"/>
        <v>100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idden="1">
      <c r="A199" s="15" t="s">
        <v>134</v>
      </c>
      <c r="B199" s="56">
        <v>2</v>
      </c>
      <c r="C199" s="56">
        <v>2</v>
      </c>
      <c r="D199" s="17">
        <f t="shared" si="44"/>
        <v>100</v>
      </c>
      <c r="E199" s="56">
        <v>2</v>
      </c>
      <c r="F199" s="17">
        <f t="shared" si="28"/>
        <v>100</v>
      </c>
      <c r="G199" s="56">
        <v>2</v>
      </c>
      <c r="H199" s="17">
        <f t="shared" si="29"/>
        <v>100</v>
      </c>
      <c r="I199" s="56">
        <v>2</v>
      </c>
      <c r="J199" s="17">
        <f t="shared" si="45"/>
        <v>100</v>
      </c>
      <c r="K199" s="56">
        <v>2</v>
      </c>
      <c r="L199" s="17">
        <f t="shared" si="46"/>
        <v>100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idden="1">
      <c r="A200" s="15" t="s">
        <v>135</v>
      </c>
      <c r="B200" s="56">
        <v>16</v>
      </c>
      <c r="C200" s="56">
        <v>16</v>
      </c>
      <c r="D200" s="17">
        <f t="shared" si="44"/>
        <v>100</v>
      </c>
      <c r="E200" s="56">
        <v>16</v>
      </c>
      <c r="F200" s="17">
        <f t="shared" si="28"/>
        <v>100</v>
      </c>
      <c r="G200" s="56">
        <v>16</v>
      </c>
      <c r="H200" s="17">
        <f t="shared" si="29"/>
        <v>100</v>
      </c>
      <c r="I200" s="56">
        <v>16</v>
      </c>
      <c r="J200" s="17">
        <f t="shared" si="45"/>
        <v>100</v>
      </c>
      <c r="K200" s="56">
        <v>16</v>
      </c>
      <c r="L200" s="17">
        <f t="shared" si="46"/>
        <v>100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idden="1">
      <c r="A201" s="15" t="s">
        <v>9</v>
      </c>
      <c r="B201" s="56">
        <v>2</v>
      </c>
      <c r="C201" s="56">
        <v>2</v>
      </c>
      <c r="D201" s="17">
        <f t="shared" si="44"/>
        <v>100</v>
      </c>
      <c r="E201" s="56">
        <v>2</v>
      </c>
      <c r="F201" s="17">
        <f t="shared" si="28"/>
        <v>100</v>
      </c>
      <c r="G201" s="56">
        <v>2</v>
      </c>
      <c r="H201" s="17">
        <f t="shared" si="29"/>
        <v>100</v>
      </c>
      <c r="I201" s="56">
        <v>2</v>
      </c>
      <c r="J201" s="17">
        <f t="shared" si="45"/>
        <v>100</v>
      </c>
      <c r="K201" s="56">
        <v>2</v>
      </c>
      <c r="L201" s="17">
        <f t="shared" si="46"/>
        <v>100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idden="1">
      <c r="A202" s="15" t="s">
        <v>136</v>
      </c>
      <c r="B202" s="56">
        <v>2</v>
      </c>
      <c r="C202" s="56">
        <v>2</v>
      </c>
      <c r="D202" s="17">
        <f t="shared" si="44"/>
        <v>100</v>
      </c>
      <c r="E202" s="56">
        <v>2</v>
      </c>
      <c r="F202" s="17">
        <f t="shared" si="28"/>
        <v>100</v>
      </c>
      <c r="G202" s="56">
        <v>2</v>
      </c>
      <c r="H202" s="17">
        <f t="shared" si="29"/>
        <v>100</v>
      </c>
      <c r="I202" s="56">
        <v>2</v>
      </c>
      <c r="J202" s="17">
        <f t="shared" si="45"/>
        <v>100</v>
      </c>
      <c r="K202" s="56">
        <v>2</v>
      </c>
      <c r="L202" s="17">
        <f t="shared" si="46"/>
        <v>100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idden="1">
      <c r="A203" s="15" t="s">
        <v>9</v>
      </c>
      <c r="B203" s="56">
        <v>4</v>
      </c>
      <c r="C203" s="56">
        <v>4</v>
      </c>
      <c r="D203" s="17">
        <f t="shared" si="44"/>
        <v>100</v>
      </c>
      <c r="E203" s="56">
        <v>4</v>
      </c>
      <c r="F203" s="17">
        <f t="shared" si="28"/>
        <v>100</v>
      </c>
      <c r="G203" s="56">
        <v>4</v>
      </c>
      <c r="H203" s="17">
        <f t="shared" si="29"/>
        <v>100</v>
      </c>
      <c r="I203" s="56">
        <v>4</v>
      </c>
      <c r="J203" s="17">
        <f t="shared" si="45"/>
        <v>100</v>
      </c>
      <c r="K203" s="56">
        <v>4</v>
      </c>
      <c r="L203" s="17">
        <f t="shared" si="46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idden="1">
      <c r="A204" s="15" t="s">
        <v>137</v>
      </c>
      <c r="B204" s="56">
        <v>2</v>
      </c>
      <c r="C204" s="56">
        <v>2</v>
      </c>
      <c r="D204" s="17">
        <f t="shared" si="44"/>
        <v>100</v>
      </c>
      <c r="E204" s="56">
        <v>2</v>
      </c>
      <c r="F204" s="17">
        <f t="shared" si="28"/>
        <v>100</v>
      </c>
      <c r="G204" s="56">
        <v>2</v>
      </c>
      <c r="H204" s="17">
        <f t="shared" si="29"/>
        <v>100</v>
      </c>
      <c r="I204" s="56">
        <v>2</v>
      </c>
      <c r="J204" s="17">
        <f t="shared" si="45"/>
        <v>100</v>
      </c>
      <c r="K204" s="56">
        <v>2</v>
      </c>
      <c r="L204" s="17">
        <f t="shared" si="46"/>
        <v>100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idden="1">
      <c r="A205" s="15" t="s">
        <v>138</v>
      </c>
      <c r="B205" s="56">
        <v>1</v>
      </c>
      <c r="C205" s="56">
        <v>1</v>
      </c>
      <c r="D205" s="17">
        <f t="shared" si="44"/>
        <v>100</v>
      </c>
      <c r="E205" s="56">
        <v>1</v>
      </c>
      <c r="F205" s="17">
        <f t="shared" si="28"/>
        <v>100</v>
      </c>
      <c r="G205" s="56">
        <v>1</v>
      </c>
      <c r="H205" s="17">
        <f t="shared" si="29"/>
        <v>100</v>
      </c>
      <c r="I205" s="56">
        <v>1</v>
      </c>
      <c r="J205" s="17">
        <f t="shared" si="45"/>
        <v>100</v>
      </c>
      <c r="K205" s="56">
        <v>1</v>
      </c>
      <c r="L205" s="17">
        <f t="shared" si="46"/>
        <v>100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idden="1">
      <c r="A206" s="15" t="s">
        <v>9</v>
      </c>
      <c r="B206" s="56">
        <v>2</v>
      </c>
      <c r="C206" s="56">
        <v>2</v>
      </c>
      <c r="D206" s="17">
        <f t="shared" si="44"/>
        <v>100</v>
      </c>
      <c r="E206" s="56">
        <v>2</v>
      </c>
      <c r="F206" s="17">
        <f t="shared" si="28"/>
        <v>100</v>
      </c>
      <c r="G206" s="56">
        <v>2</v>
      </c>
      <c r="H206" s="17">
        <f t="shared" si="29"/>
        <v>100</v>
      </c>
      <c r="I206" s="56">
        <v>2</v>
      </c>
      <c r="J206" s="17">
        <f t="shared" si="45"/>
        <v>100</v>
      </c>
      <c r="K206" s="56">
        <v>2</v>
      </c>
      <c r="L206" s="17">
        <f t="shared" si="46"/>
        <v>100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idden="1">
      <c r="A207" s="15" t="s">
        <v>139</v>
      </c>
      <c r="B207" s="56">
        <v>2</v>
      </c>
      <c r="C207" s="56">
        <v>2</v>
      </c>
      <c r="D207" s="17">
        <f t="shared" si="44"/>
        <v>100</v>
      </c>
      <c r="E207" s="56">
        <v>2</v>
      </c>
      <c r="F207" s="17">
        <f t="shared" si="28"/>
        <v>100</v>
      </c>
      <c r="G207" s="56">
        <v>2</v>
      </c>
      <c r="H207" s="17">
        <f t="shared" si="29"/>
        <v>100</v>
      </c>
      <c r="I207" s="56">
        <v>2</v>
      </c>
      <c r="J207" s="17">
        <f t="shared" si="45"/>
        <v>100</v>
      </c>
      <c r="K207" s="56">
        <v>2</v>
      </c>
      <c r="L207" s="17">
        <f t="shared" si="46"/>
        <v>100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idden="1">
      <c r="A208" s="15" t="s">
        <v>9</v>
      </c>
      <c r="B208" s="56">
        <v>2</v>
      </c>
      <c r="C208" s="56">
        <v>2</v>
      </c>
      <c r="D208" s="17">
        <f t="shared" si="44"/>
        <v>100</v>
      </c>
      <c r="E208" s="56">
        <v>2</v>
      </c>
      <c r="F208" s="17">
        <f t="shared" si="28"/>
        <v>100</v>
      </c>
      <c r="G208" s="56">
        <v>2</v>
      </c>
      <c r="H208" s="17">
        <f t="shared" si="29"/>
        <v>100</v>
      </c>
      <c r="I208" s="56">
        <v>2</v>
      </c>
      <c r="J208" s="17">
        <f t="shared" si="45"/>
        <v>100</v>
      </c>
      <c r="K208" s="56">
        <v>2</v>
      </c>
      <c r="L208" s="17">
        <f t="shared" si="46"/>
        <v>100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24.75" hidden="1">
      <c r="A209" s="43" t="s">
        <v>51</v>
      </c>
      <c r="B209" s="31">
        <f>SUM(B210:B239)</f>
        <v>80</v>
      </c>
      <c r="C209" s="31">
        <f>SUM(C210:C239)</f>
        <v>80</v>
      </c>
      <c r="D209" s="36">
        <f t="shared" si="44"/>
        <v>100</v>
      </c>
      <c r="E209" s="31">
        <f>SUM(E210:E239)</f>
        <v>80</v>
      </c>
      <c r="F209" s="36">
        <f t="shared" si="28"/>
        <v>100</v>
      </c>
      <c r="G209" s="31">
        <f>SUM(G210:G239)</f>
        <v>80</v>
      </c>
      <c r="H209" s="36">
        <f t="shared" si="29"/>
        <v>100</v>
      </c>
      <c r="I209" s="31">
        <f>SUM(I210:I239)</f>
        <v>80</v>
      </c>
      <c r="J209" s="36">
        <f t="shared" si="45"/>
        <v>100</v>
      </c>
      <c r="K209" s="31">
        <f>SUM(K210:K239)</f>
        <v>80</v>
      </c>
      <c r="L209" s="36">
        <f t="shared" si="46"/>
        <v>100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idden="1">
      <c r="A210" s="59" t="s">
        <v>140</v>
      </c>
      <c r="B210" s="56">
        <v>19</v>
      </c>
      <c r="C210" s="56">
        <v>19</v>
      </c>
      <c r="D210" s="17">
        <f t="shared" si="44"/>
        <v>100</v>
      </c>
      <c r="E210" s="56">
        <v>19</v>
      </c>
      <c r="F210" s="17">
        <f t="shared" si="28"/>
        <v>100</v>
      </c>
      <c r="G210" s="56">
        <v>19</v>
      </c>
      <c r="H210" s="17">
        <f t="shared" si="29"/>
        <v>100</v>
      </c>
      <c r="I210" s="56">
        <v>19</v>
      </c>
      <c r="J210" s="17">
        <f t="shared" si="45"/>
        <v>100</v>
      </c>
      <c r="K210" s="56">
        <v>19</v>
      </c>
      <c r="L210" s="17">
        <f t="shared" si="46"/>
        <v>100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idden="1">
      <c r="A211" s="15" t="s">
        <v>9</v>
      </c>
      <c r="B211" s="56">
        <v>13</v>
      </c>
      <c r="C211" s="56">
        <v>13</v>
      </c>
      <c r="D211" s="17">
        <f t="shared" si="44"/>
        <v>100</v>
      </c>
      <c r="E211" s="56">
        <v>13</v>
      </c>
      <c r="F211" s="17">
        <f t="shared" si="28"/>
        <v>100</v>
      </c>
      <c r="G211" s="56">
        <v>13</v>
      </c>
      <c r="H211" s="17">
        <f t="shared" si="29"/>
        <v>100</v>
      </c>
      <c r="I211" s="56">
        <v>13</v>
      </c>
      <c r="J211" s="17">
        <f t="shared" si="45"/>
        <v>100</v>
      </c>
      <c r="K211" s="56">
        <v>13</v>
      </c>
      <c r="L211" s="17">
        <f t="shared" si="46"/>
        <v>100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idden="1">
      <c r="A212" s="15" t="s">
        <v>141</v>
      </c>
      <c r="B212" s="56">
        <v>7</v>
      </c>
      <c r="C212" s="56">
        <v>7</v>
      </c>
      <c r="D212" s="17">
        <f t="shared" si="44"/>
        <v>100</v>
      </c>
      <c r="E212" s="56">
        <v>7</v>
      </c>
      <c r="F212" s="17">
        <f t="shared" si="28"/>
        <v>100</v>
      </c>
      <c r="G212" s="56">
        <v>7</v>
      </c>
      <c r="H212" s="17">
        <f t="shared" si="29"/>
        <v>100</v>
      </c>
      <c r="I212" s="56">
        <v>7</v>
      </c>
      <c r="J212" s="17">
        <f t="shared" si="45"/>
        <v>100</v>
      </c>
      <c r="K212" s="56">
        <v>7</v>
      </c>
      <c r="L212" s="17">
        <f t="shared" si="46"/>
        <v>100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idden="1">
      <c r="A213" s="15" t="s">
        <v>9</v>
      </c>
      <c r="B213" s="56">
        <v>2</v>
      </c>
      <c r="C213" s="56">
        <v>2</v>
      </c>
      <c r="D213" s="17">
        <f t="shared" si="44"/>
        <v>100</v>
      </c>
      <c r="E213" s="56">
        <v>2</v>
      </c>
      <c r="F213" s="17">
        <f t="shared" si="28"/>
        <v>100</v>
      </c>
      <c r="G213" s="56">
        <v>2</v>
      </c>
      <c r="H213" s="17">
        <f t="shared" si="29"/>
        <v>100</v>
      </c>
      <c r="I213" s="56">
        <v>2</v>
      </c>
      <c r="J213" s="17">
        <f t="shared" si="45"/>
        <v>100</v>
      </c>
      <c r="K213" s="56">
        <v>2</v>
      </c>
      <c r="L213" s="17">
        <f t="shared" si="46"/>
        <v>100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idden="1">
      <c r="A214" s="15" t="s">
        <v>142</v>
      </c>
      <c r="B214" s="56">
        <v>1</v>
      </c>
      <c r="C214" s="56">
        <v>1</v>
      </c>
      <c r="D214" s="17">
        <f t="shared" si="44"/>
        <v>100</v>
      </c>
      <c r="E214" s="56">
        <v>1</v>
      </c>
      <c r="F214" s="17">
        <f t="shared" si="28"/>
        <v>100</v>
      </c>
      <c r="G214" s="56">
        <v>1</v>
      </c>
      <c r="H214" s="17">
        <f t="shared" si="29"/>
        <v>100</v>
      </c>
      <c r="I214" s="56">
        <v>1</v>
      </c>
      <c r="J214" s="17">
        <f t="shared" si="45"/>
        <v>100</v>
      </c>
      <c r="K214" s="56">
        <v>1</v>
      </c>
      <c r="L214" s="17">
        <f t="shared" si="46"/>
        <v>100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idden="1">
      <c r="A215" s="15" t="s">
        <v>9</v>
      </c>
      <c r="B215" s="56">
        <v>1</v>
      </c>
      <c r="C215" s="56">
        <v>1</v>
      </c>
      <c r="D215" s="17">
        <f t="shared" ref="D215:D240" si="47">ROUND(C215/B215*100,1)</f>
        <v>100</v>
      </c>
      <c r="E215" s="56">
        <v>1</v>
      </c>
      <c r="F215" s="17">
        <f t="shared" si="28"/>
        <v>100</v>
      </c>
      <c r="G215" s="56">
        <v>1</v>
      </c>
      <c r="H215" s="17">
        <f t="shared" si="29"/>
        <v>100</v>
      </c>
      <c r="I215" s="56">
        <v>1</v>
      </c>
      <c r="J215" s="17">
        <f t="shared" ref="J215:J240" si="48">ROUND(I215/G215*100,1)</f>
        <v>100</v>
      </c>
      <c r="K215" s="56">
        <v>1</v>
      </c>
      <c r="L215" s="17">
        <f t="shared" ref="L215:L240" si="49">ROUND(K215/I215*100,1)</f>
        <v>100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idden="1">
      <c r="A216" s="15" t="s">
        <v>143</v>
      </c>
      <c r="B216" s="56">
        <v>3</v>
      </c>
      <c r="C216" s="56">
        <v>3</v>
      </c>
      <c r="D216" s="17">
        <f t="shared" si="47"/>
        <v>100</v>
      </c>
      <c r="E216" s="56">
        <v>3</v>
      </c>
      <c r="F216" s="17">
        <f t="shared" si="28"/>
        <v>100</v>
      </c>
      <c r="G216" s="56">
        <v>3</v>
      </c>
      <c r="H216" s="17">
        <f t="shared" si="29"/>
        <v>100</v>
      </c>
      <c r="I216" s="56">
        <v>3</v>
      </c>
      <c r="J216" s="17">
        <f t="shared" si="48"/>
        <v>100</v>
      </c>
      <c r="K216" s="56">
        <v>3</v>
      </c>
      <c r="L216" s="17">
        <f t="shared" si="49"/>
        <v>100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idden="1">
      <c r="A217" s="15" t="s">
        <v>9</v>
      </c>
      <c r="B217" s="56">
        <v>1</v>
      </c>
      <c r="C217" s="56">
        <v>1</v>
      </c>
      <c r="D217" s="17">
        <f t="shared" si="47"/>
        <v>100</v>
      </c>
      <c r="E217" s="56">
        <v>1</v>
      </c>
      <c r="F217" s="17">
        <f t="shared" si="28"/>
        <v>100</v>
      </c>
      <c r="G217" s="56">
        <v>1</v>
      </c>
      <c r="H217" s="17">
        <f t="shared" si="29"/>
        <v>100</v>
      </c>
      <c r="I217" s="56">
        <v>1</v>
      </c>
      <c r="J217" s="17">
        <f t="shared" si="48"/>
        <v>100</v>
      </c>
      <c r="K217" s="56">
        <v>1</v>
      </c>
      <c r="L217" s="17">
        <f t="shared" si="49"/>
        <v>100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idden="1">
      <c r="A218" s="15" t="s">
        <v>144</v>
      </c>
      <c r="B218" s="56">
        <v>2</v>
      </c>
      <c r="C218" s="56">
        <v>2</v>
      </c>
      <c r="D218" s="17">
        <f t="shared" si="47"/>
        <v>100</v>
      </c>
      <c r="E218" s="56">
        <v>2</v>
      </c>
      <c r="F218" s="17">
        <f t="shared" si="28"/>
        <v>100</v>
      </c>
      <c r="G218" s="56">
        <v>2</v>
      </c>
      <c r="H218" s="17">
        <f t="shared" si="29"/>
        <v>100</v>
      </c>
      <c r="I218" s="56">
        <v>2</v>
      </c>
      <c r="J218" s="17">
        <f t="shared" si="48"/>
        <v>100</v>
      </c>
      <c r="K218" s="56">
        <v>2</v>
      </c>
      <c r="L218" s="17">
        <f t="shared" si="49"/>
        <v>100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idden="1">
      <c r="A219" s="15" t="s">
        <v>145</v>
      </c>
      <c r="B219" s="56">
        <v>6</v>
      </c>
      <c r="C219" s="56">
        <v>6</v>
      </c>
      <c r="D219" s="17">
        <f t="shared" si="47"/>
        <v>100</v>
      </c>
      <c r="E219" s="56">
        <v>6</v>
      </c>
      <c r="F219" s="17">
        <f t="shared" si="28"/>
        <v>100</v>
      </c>
      <c r="G219" s="56">
        <v>6</v>
      </c>
      <c r="H219" s="17">
        <f t="shared" si="29"/>
        <v>100</v>
      </c>
      <c r="I219" s="56">
        <v>6</v>
      </c>
      <c r="J219" s="17">
        <f t="shared" si="48"/>
        <v>100</v>
      </c>
      <c r="K219" s="56">
        <v>6</v>
      </c>
      <c r="L219" s="17">
        <f t="shared" si="49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idden="1">
      <c r="A220" s="15" t="s">
        <v>9</v>
      </c>
      <c r="B220" s="56">
        <v>1</v>
      </c>
      <c r="C220" s="56">
        <v>1</v>
      </c>
      <c r="D220" s="17">
        <f t="shared" si="47"/>
        <v>100</v>
      </c>
      <c r="E220" s="56">
        <v>1</v>
      </c>
      <c r="F220" s="17">
        <f t="shared" si="28"/>
        <v>100</v>
      </c>
      <c r="G220" s="56">
        <v>1</v>
      </c>
      <c r="H220" s="17">
        <f t="shared" si="29"/>
        <v>100</v>
      </c>
      <c r="I220" s="56">
        <v>1</v>
      </c>
      <c r="J220" s="17">
        <f t="shared" si="48"/>
        <v>100</v>
      </c>
      <c r="K220" s="56">
        <v>1</v>
      </c>
      <c r="L220" s="17">
        <f t="shared" si="49"/>
        <v>100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idden="1">
      <c r="A221" s="15" t="s">
        <v>146</v>
      </c>
      <c r="B221" s="56">
        <v>1</v>
      </c>
      <c r="C221" s="56">
        <v>1</v>
      </c>
      <c r="D221" s="17">
        <f t="shared" si="47"/>
        <v>100</v>
      </c>
      <c r="E221" s="56">
        <v>1</v>
      </c>
      <c r="F221" s="17">
        <f t="shared" si="28"/>
        <v>100</v>
      </c>
      <c r="G221" s="56">
        <v>1</v>
      </c>
      <c r="H221" s="17">
        <f t="shared" si="29"/>
        <v>100</v>
      </c>
      <c r="I221" s="56">
        <v>1</v>
      </c>
      <c r="J221" s="17">
        <f t="shared" si="48"/>
        <v>100</v>
      </c>
      <c r="K221" s="56">
        <v>1</v>
      </c>
      <c r="L221" s="17">
        <f t="shared" si="49"/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idden="1">
      <c r="A222" s="15" t="s">
        <v>9</v>
      </c>
      <c r="B222" s="56">
        <v>1</v>
      </c>
      <c r="C222" s="56">
        <v>1</v>
      </c>
      <c r="D222" s="17">
        <f t="shared" si="47"/>
        <v>100</v>
      </c>
      <c r="E222" s="56">
        <v>1</v>
      </c>
      <c r="F222" s="17">
        <f t="shared" si="28"/>
        <v>100</v>
      </c>
      <c r="G222" s="56">
        <v>1</v>
      </c>
      <c r="H222" s="17">
        <f t="shared" si="29"/>
        <v>100</v>
      </c>
      <c r="I222" s="56">
        <v>1</v>
      </c>
      <c r="J222" s="17">
        <f t="shared" si="48"/>
        <v>100</v>
      </c>
      <c r="K222" s="56">
        <v>1</v>
      </c>
      <c r="L222" s="17">
        <f t="shared" si="49"/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idden="1">
      <c r="A223" s="15" t="s">
        <v>147</v>
      </c>
      <c r="B223" s="56">
        <v>1</v>
      </c>
      <c r="C223" s="56">
        <v>1</v>
      </c>
      <c r="D223" s="17">
        <f t="shared" si="47"/>
        <v>100</v>
      </c>
      <c r="E223" s="56">
        <v>1</v>
      </c>
      <c r="F223" s="17">
        <f t="shared" si="28"/>
        <v>100</v>
      </c>
      <c r="G223" s="56">
        <v>1</v>
      </c>
      <c r="H223" s="17">
        <f t="shared" si="29"/>
        <v>100</v>
      </c>
      <c r="I223" s="56">
        <v>1</v>
      </c>
      <c r="J223" s="17">
        <f t="shared" si="48"/>
        <v>100</v>
      </c>
      <c r="K223" s="56">
        <v>1</v>
      </c>
      <c r="L223" s="17">
        <f t="shared" si="49"/>
        <v>100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idden="1">
      <c r="A224" s="15" t="s">
        <v>9</v>
      </c>
      <c r="B224" s="56">
        <v>1</v>
      </c>
      <c r="C224" s="56">
        <v>1</v>
      </c>
      <c r="D224" s="17">
        <f t="shared" si="47"/>
        <v>100</v>
      </c>
      <c r="E224" s="56">
        <v>1</v>
      </c>
      <c r="F224" s="17">
        <f t="shared" si="28"/>
        <v>100</v>
      </c>
      <c r="G224" s="56">
        <v>1</v>
      </c>
      <c r="H224" s="17">
        <f t="shared" si="29"/>
        <v>100</v>
      </c>
      <c r="I224" s="56">
        <v>1</v>
      </c>
      <c r="J224" s="17">
        <f t="shared" si="48"/>
        <v>100</v>
      </c>
      <c r="K224" s="56">
        <v>1</v>
      </c>
      <c r="L224" s="17">
        <f t="shared" si="49"/>
        <v>100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idden="1">
      <c r="A225" s="15" t="s">
        <v>148</v>
      </c>
      <c r="B225" s="56">
        <v>1</v>
      </c>
      <c r="C225" s="56">
        <v>1</v>
      </c>
      <c r="D225" s="17">
        <f t="shared" si="47"/>
        <v>100</v>
      </c>
      <c r="E225" s="56">
        <v>1</v>
      </c>
      <c r="F225" s="17">
        <f t="shared" si="28"/>
        <v>100</v>
      </c>
      <c r="G225" s="56">
        <v>1</v>
      </c>
      <c r="H225" s="17">
        <f t="shared" si="29"/>
        <v>100</v>
      </c>
      <c r="I225" s="56">
        <v>1</v>
      </c>
      <c r="J225" s="17">
        <f t="shared" si="48"/>
        <v>100</v>
      </c>
      <c r="K225" s="56">
        <v>1</v>
      </c>
      <c r="L225" s="17">
        <f t="shared" si="49"/>
        <v>100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idden="1">
      <c r="A226" s="15" t="s">
        <v>9</v>
      </c>
      <c r="B226" s="56">
        <v>1</v>
      </c>
      <c r="C226" s="56">
        <v>1</v>
      </c>
      <c r="D226" s="17">
        <f t="shared" si="47"/>
        <v>100</v>
      </c>
      <c r="E226" s="56">
        <v>1</v>
      </c>
      <c r="F226" s="17">
        <f t="shared" si="28"/>
        <v>100</v>
      </c>
      <c r="G226" s="56">
        <v>1</v>
      </c>
      <c r="H226" s="17">
        <f t="shared" si="29"/>
        <v>100</v>
      </c>
      <c r="I226" s="56">
        <v>1</v>
      </c>
      <c r="J226" s="17">
        <f t="shared" si="48"/>
        <v>100</v>
      </c>
      <c r="K226" s="56">
        <v>1</v>
      </c>
      <c r="L226" s="17">
        <f t="shared" si="49"/>
        <v>100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idden="1">
      <c r="A227" s="15" t="s">
        <v>149</v>
      </c>
      <c r="B227" s="56">
        <v>2</v>
      </c>
      <c r="C227" s="56">
        <v>2</v>
      </c>
      <c r="D227" s="17">
        <f t="shared" si="47"/>
        <v>100</v>
      </c>
      <c r="E227" s="56">
        <v>2</v>
      </c>
      <c r="F227" s="17">
        <f t="shared" si="28"/>
        <v>100</v>
      </c>
      <c r="G227" s="56">
        <v>2</v>
      </c>
      <c r="H227" s="17">
        <f t="shared" si="29"/>
        <v>100</v>
      </c>
      <c r="I227" s="56">
        <v>2</v>
      </c>
      <c r="J227" s="17">
        <f t="shared" si="48"/>
        <v>100</v>
      </c>
      <c r="K227" s="56">
        <v>2</v>
      </c>
      <c r="L227" s="17">
        <f t="shared" si="49"/>
        <v>100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idden="1">
      <c r="A228" s="15" t="s">
        <v>9</v>
      </c>
      <c r="B228" s="56">
        <v>1</v>
      </c>
      <c r="C228" s="56">
        <v>1</v>
      </c>
      <c r="D228" s="17">
        <f t="shared" si="47"/>
        <v>100</v>
      </c>
      <c r="E228" s="56">
        <v>1</v>
      </c>
      <c r="F228" s="17">
        <f t="shared" si="28"/>
        <v>100</v>
      </c>
      <c r="G228" s="56">
        <v>1</v>
      </c>
      <c r="H228" s="17">
        <f t="shared" si="29"/>
        <v>100</v>
      </c>
      <c r="I228" s="56">
        <v>1</v>
      </c>
      <c r="J228" s="17">
        <f t="shared" si="48"/>
        <v>100</v>
      </c>
      <c r="K228" s="56">
        <v>1</v>
      </c>
      <c r="L228" s="17">
        <f t="shared" si="49"/>
        <v>100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idden="1">
      <c r="A229" s="15" t="s">
        <v>150</v>
      </c>
      <c r="B229" s="56">
        <v>2</v>
      </c>
      <c r="C229" s="56">
        <v>2</v>
      </c>
      <c r="D229" s="17">
        <f t="shared" si="47"/>
        <v>100</v>
      </c>
      <c r="E229" s="56">
        <v>2</v>
      </c>
      <c r="F229" s="17">
        <f t="shared" si="28"/>
        <v>100</v>
      </c>
      <c r="G229" s="56">
        <v>2</v>
      </c>
      <c r="H229" s="17">
        <f t="shared" si="29"/>
        <v>100</v>
      </c>
      <c r="I229" s="56">
        <v>2</v>
      </c>
      <c r="J229" s="17">
        <f t="shared" si="48"/>
        <v>100</v>
      </c>
      <c r="K229" s="56">
        <v>2</v>
      </c>
      <c r="L229" s="17">
        <f t="shared" si="49"/>
        <v>100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idden="1">
      <c r="A230" s="15" t="s">
        <v>9</v>
      </c>
      <c r="B230" s="56">
        <v>1</v>
      </c>
      <c r="C230" s="56">
        <v>1</v>
      </c>
      <c r="D230" s="17">
        <f t="shared" si="47"/>
        <v>100</v>
      </c>
      <c r="E230" s="56">
        <v>1</v>
      </c>
      <c r="F230" s="17">
        <f t="shared" si="28"/>
        <v>100</v>
      </c>
      <c r="G230" s="56">
        <v>1</v>
      </c>
      <c r="H230" s="17">
        <f t="shared" si="29"/>
        <v>100</v>
      </c>
      <c r="I230" s="56">
        <v>1</v>
      </c>
      <c r="J230" s="17">
        <f t="shared" si="48"/>
        <v>100</v>
      </c>
      <c r="K230" s="56">
        <v>1</v>
      </c>
      <c r="L230" s="17">
        <f t="shared" si="49"/>
        <v>100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idden="1">
      <c r="A231" s="15" t="s">
        <v>151</v>
      </c>
      <c r="B231" s="56">
        <v>2</v>
      </c>
      <c r="C231" s="56">
        <v>2</v>
      </c>
      <c r="D231" s="17">
        <f t="shared" si="47"/>
        <v>100</v>
      </c>
      <c r="E231" s="56">
        <v>2</v>
      </c>
      <c r="F231" s="17">
        <f t="shared" si="28"/>
        <v>100</v>
      </c>
      <c r="G231" s="56">
        <v>2</v>
      </c>
      <c r="H231" s="17">
        <f t="shared" si="29"/>
        <v>100</v>
      </c>
      <c r="I231" s="56">
        <v>2</v>
      </c>
      <c r="J231" s="17">
        <f t="shared" si="48"/>
        <v>100</v>
      </c>
      <c r="K231" s="56">
        <v>2</v>
      </c>
      <c r="L231" s="17">
        <f t="shared" si="49"/>
        <v>100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idden="1">
      <c r="A232" s="15" t="s">
        <v>152</v>
      </c>
      <c r="B232" s="56">
        <v>3</v>
      </c>
      <c r="C232" s="56">
        <v>3</v>
      </c>
      <c r="D232" s="17">
        <f t="shared" si="47"/>
        <v>100</v>
      </c>
      <c r="E232" s="56">
        <v>3</v>
      </c>
      <c r="F232" s="17">
        <f t="shared" si="28"/>
        <v>100</v>
      </c>
      <c r="G232" s="56">
        <v>3</v>
      </c>
      <c r="H232" s="17">
        <f t="shared" si="29"/>
        <v>100</v>
      </c>
      <c r="I232" s="56">
        <v>3</v>
      </c>
      <c r="J232" s="17">
        <f t="shared" si="48"/>
        <v>100</v>
      </c>
      <c r="K232" s="56">
        <v>3</v>
      </c>
      <c r="L232" s="17">
        <f t="shared" si="49"/>
        <v>100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idden="1">
      <c r="A233" s="15" t="s">
        <v>9</v>
      </c>
      <c r="B233" s="56">
        <v>1</v>
      </c>
      <c r="C233" s="56">
        <v>1</v>
      </c>
      <c r="D233" s="17">
        <f t="shared" si="47"/>
        <v>100</v>
      </c>
      <c r="E233" s="56">
        <v>1</v>
      </c>
      <c r="F233" s="17">
        <f t="shared" si="28"/>
        <v>100</v>
      </c>
      <c r="G233" s="56">
        <v>1</v>
      </c>
      <c r="H233" s="17">
        <f t="shared" si="29"/>
        <v>100</v>
      </c>
      <c r="I233" s="56">
        <v>1</v>
      </c>
      <c r="J233" s="17">
        <f t="shared" si="48"/>
        <v>100</v>
      </c>
      <c r="K233" s="56">
        <v>1</v>
      </c>
      <c r="L233" s="17">
        <f t="shared" si="49"/>
        <v>100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idden="1">
      <c r="A234" s="15" t="s">
        <v>153</v>
      </c>
      <c r="B234" s="56">
        <v>1</v>
      </c>
      <c r="C234" s="56">
        <v>1</v>
      </c>
      <c r="D234" s="17">
        <f t="shared" si="47"/>
        <v>100</v>
      </c>
      <c r="E234" s="56">
        <v>1</v>
      </c>
      <c r="F234" s="17">
        <f t="shared" si="28"/>
        <v>100</v>
      </c>
      <c r="G234" s="56">
        <v>1</v>
      </c>
      <c r="H234" s="17">
        <f t="shared" si="29"/>
        <v>100</v>
      </c>
      <c r="I234" s="56">
        <v>1</v>
      </c>
      <c r="J234" s="17">
        <f t="shared" si="48"/>
        <v>100</v>
      </c>
      <c r="K234" s="56">
        <v>1</v>
      </c>
      <c r="L234" s="17">
        <f t="shared" si="49"/>
        <v>100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idden="1">
      <c r="A235" s="15" t="s">
        <v>9</v>
      </c>
      <c r="B235" s="56">
        <v>1</v>
      </c>
      <c r="C235" s="56">
        <v>1</v>
      </c>
      <c r="D235" s="17">
        <f t="shared" si="47"/>
        <v>100</v>
      </c>
      <c r="E235" s="56">
        <v>1</v>
      </c>
      <c r="F235" s="17">
        <f t="shared" si="28"/>
        <v>100</v>
      </c>
      <c r="G235" s="56">
        <v>1</v>
      </c>
      <c r="H235" s="17">
        <f t="shared" si="29"/>
        <v>100</v>
      </c>
      <c r="I235" s="56">
        <v>1</v>
      </c>
      <c r="J235" s="17">
        <f t="shared" si="48"/>
        <v>100</v>
      </c>
      <c r="K235" s="56">
        <v>1</v>
      </c>
      <c r="L235" s="17">
        <f t="shared" si="49"/>
        <v>100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idden="1">
      <c r="A236" s="15" t="s">
        <v>154</v>
      </c>
      <c r="B236" s="56">
        <v>1</v>
      </c>
      <c r="C236" s="56">
        <v>1</v>
      </c>
      <c r="D236" s="17">
        <f t="shared" si="47"/>
        <v>100</v>
      </c>
      <c r="E236" s="56">
        <v>1</v>
      </c>
      <c r="F236" s="17">
        <f t="shared" si="28"/>
        <v>100</v>
      </c>
      <c r="G236" s="56">
        <v>1</v>
      </c>
      <c r="H236" s="17">
        <f t="shared" si="29"/>
        <v>100</v>
      </c>
      <c r="I236" s="56">
        <v>1</v>
      </c>
      <c r="J236" s="17">
        <f t="shared" si="48"/>
        <v>100</v>
      </c>
      <c r="K236" s="56">
        <v>1</v>
      </c>
      <c r="L236" s="17">
        <f t="shared" si="49"/>
        <v>100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idden="1">
      <c r="A237" s="15" t="s">
        <v>9</v>
      </c>
      <c r="B237" s="56">
        <v>1</v>
      </c>
      <c r="C237" s="56">
        <v>1</v>
      </c>
      <c r="D237" s="17">
        <f t="shared" si="47"/>
        <v>100</v>
      </c>
      <c r="E237" s="56">
        <v>1</v>
      </c>
      <c r="F237" s="17">
        <f t="shared" si="28"/>
        <v>100</v>
      </c>
      <c r="G237" s="56">
        <v>1</v>
      </c>
      <c r="H237" s="17">
        <f t="shared" si="29"/>
        <v>100</v>
      </c>
      <c r="I237" s="56">
        <v>1</v>
      </c>
      <c r="J237" s="17">
        <f t="shared" si="48"/>
        <v>100</v>
      </c>
      <c r="K237" s="56">
        <v>1</v>
      </c>
      <c r="L237" s="17">
        <f t="shared" si="49"/>
        <v>100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idden="1">
      <c r="A238" s="15" t="s">
        <v>155</v>
      </c>
      <c r="B238" s="56">
        <v>1</v>
      </c>
      <c r="C238" s="56">
        <v>1</v>
      </c>
      <c r="D238" s="17">
        <f t="shared" si="47"/>
        <v>100</v>
      </c>
      <c r="E238" s="56">
        <v>1</v>
      </c>
      <c r="F238" s="17">
        <f t="shared" si="28"/>
        <v>100</v>
      </c>
      <c r="G238" s="56">
        <v>1</v>
      </c>
      <c r="H238" s="17">
        <f t="shared" si="29"/>
        <v>100</v>
      </c>
      <c r="I238" s="56">
        <v>1</v>
      </c>
      <c r="J238" s="17">
        <f t="shared" si="48"/>
        <v>100</v>
      </c>
      <c r="K238" s="56">
        <v>1</v>
      </c>
      <c r="L238" s="17">
        <f t="shared" si="49"/>
        <v>100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idden="1">
      <c r="A239" s="15" t="s">
        <v>9</v>
      </c>
      <c r="B239" s="56">
        <v>1</v>
      </c>
      <c r="C239" s="56">
        <v>1</v>
      </c>
      <c r="D239" s="17">
        <f t="shared" si="47"/>
        <v>100</v>
      </c>
      <c r="E239" s="56">
        <v>1</v>
      </c>
      <c r="F239" s="17">
        <f t="shared" si="28"/>
        <v>100</v>
      </c>
      <c r="G239" s="56">
        <v>1</v>
      </c>
      <c r="H239" s="17">
        <f t="shared" si="29"/>
        <v>100</v>
      </c>
      <c r="I239" s="56">
        <v>1</v>
      </c>
      <c r="J239" s="17">
        <f t="shared" si="48"/>
        <v>100</v>
      </c>
      <c r="K239" s="56">
        <v>1</v>
      </c>
      <c r="L239" s="17">
        <f t="shared" si="49"/>
        <v>100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idden="1">
      <c r="A240" s="30" t="s">
        <v>6</v>
      </c>
      <c r="B240" s="33">
        <f>B8-B154-B139</f>
        <v>3113</v>
      </c>
      <c r="C240" s="33">
        <f>C8-C154-C139</f>
        <v>2927.3</v>
      </c>
      <c r="D240" s="31">
        <f t="shared" si="47"/>
        <v>94</v>
      </c>
      <c r="E240" s="33">
        <f>E8-E154-E139</f>
        <v>2784.5</v>
      </c>
      <c r="F240" s="31">
        <f t="shared" si="28"/>
        <v>95.1</v>
      </c>
      <c r="G240" s="33">
        <f>G8-G154-G139</f>
        <v>2754.5</v>
      </c>
      <c r="H240" s="31">
        <f t="shared" si="29"/>
        <v>98.9</v>
      </c>
      <c r="I240" s="33">
        <f>I8-I154-I139</f>
        <v>2756.5</v>
      </c>
      <c r="J240" s="31">
        <f t="shared" si="48"/>
        <v>100.1</v>
      </c>
      <c r="K240" s="33">
        <f>K8-K154-K139</f>
        <v>2756.5</v>
      </c>
      <c r="L240" s="31">
        <f t="shared" si="49"/>
        <v>100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idden="1"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idden="1">
      <c r="A242" s="38" t="s">
        <v>53</v>
      </c>
      <c r="B242" s="33"/>
      <c r="C242" s="33"/>
      <c r="D242" s="31"/>
      <c r="E242" s="33"/>
      <c r="F242" s="31"/>
      <c r="G242" s="33"/>
      <c r="H242" s="31"/>
      <c r="I242" s="33"/>
      <c r="J242" s="31"/>
      <c r="K242" s="33"/>
      <c r="L242" s="31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idden="1">
      <c r="A243" s="39" t="s">
        <v>52</v>
      </c>
      <c r="B243" s="35"/>
      <c r="C243" s="35"/>
      <c r="D243" s="36" t="e">
        <f t="shared" ref="D243:D266" si="50">ROUND(C243/B243*100,1)</f>
        <v>#DIV/0!</v>
      </c>
      <c r="E243" s="35"/>
      <c r="F243" s="36" t="e">
        <f t="shared" si="28"/>
        <v>#DIV/0!</v>
      </c>
      <c r="G243" s="35"/>
      <c r="H243" s="36" t="e">
        <f t="shared" si="29"/>
        <v>#DIV/0!</v>
      </c>
      <c r="I243" s="35"/>
      <c r="J243" s="36" t="e">
        <f t="shared" ref="J243:J266" si="51">ROUND(I243/G243*100,1)</f>
        <v>#DIV/0!</v>
      </c>
      <c r="K243" s="35"/>
      <c r="L243" s="36" t="e">
        <f t="shared" ref="L243:L266" si="52">ROUND(K243/I243*100,1)</f>
        <v>#DIV/0!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idden="1">
      <c r="A244" s="61" t="s">
        <v>156</v>
      </c>
      <c r="B244" s="35">
        <f>B17+B31+B110+B113+B114+B119+B122+B124+B125+B132+B140+B141+B157+B158+B184+B210+B211+B185+B121+B44+B111+B108</f>
        <v>1727</v>
      </c>
      <c r="C244" s="35">
        <f>C17+C31+C110+C113+C114+C119+C122+C124+C125+C132+C140+C141+C157+C158+C184+C210+C211+C185+C121+C44+C111+C108</f>
        <v>1682</v>
      </c>
      <c r="D244" s="36">
        <f t="shared" si="50"/>
        <v>97.4</v>
      </c>
      <c r="E244" s="35">
        <f>E17+E31+E110+E113+E114+E119+E122+E124+E125+E132+E140+E141+E157+E158+E184+E210+E211+E185+E121+E44+E111+E108</f>
        <v>1669</v>
      </c>
      <c r="F244" s="36">
        <f t="shared" si="28"/>
        <v>99.2</v>
      </c>
      <c r="G244" s="35">
        <f>G17+G31+G110+G113+G114+G119+G122+G124+G125+G132+G140+G141+G157+G158+G184+G210+G211+G185+G121+G44+G111+G108</f>
        <v>1669</v>
      </c>
      <c r="H244" s="36">
        <f t="shared" si="29"/>
        <v>100</v>
      </c>
      <c r="I244" s="35">
        <f>I17+I31+I110+I113+I114+I119+I122+I124+I125+I132+I140+I141+I157+I158+I184+I210+I211+I185+I121+I44+I111+I108</f>
        <v>1670</v>
      </c>
      <c r="J244" s="36">
        <f t="shared" si="51"/>
        <v>100.1</v>
      </c>
      <c r="K244" s="35">
        <f>K17+K31+K110+K113+K114+K119+K122+K124+K125+K132+K140+K141+K157+K158+K184+K210+K211+K185+K121+K44+K111+K108</f>
        <v>1670</v>
      </c>
      <c r="L244" s="36">
        <f t="shared" si="52"/>
        <v>100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idden="1">
      <c r="A245" s="62" t="s">
        <v>157</v>
      </c>
      <c r="B245" s="35">
        <f>B18+B38+B117+B42+B107+B133+B142+B159+B160+B186+B187+B212+B213+B118+B120</f>
        <v>1107</v>
      </c>
      <c r="C245" s="35">
        <f>C18+C38+C117+C42+C107+C133+C142+C159+C160+C186+C187+C212+C213+C118+C120</f>
        <v>1059.3</v>
      </c>
      <c r="D245" s="36">
        <f t="shared" si="50"/>
        <v>95.7</v>
      </c>
      <c r="E245" s="35">
        <f>E18+E38+E117+E42+E107+E133+E142+E159+E160+E186+E187+E212+E213+E118+E120</f>
        <v>1059</v>
      </c>
      <c r="F245" s="36">
        <f t="shared" si="28"/>
        <v>100</v>
      </c>
      <c r="G245" s="35">
        <f>G18+G38+G117+G42+G107+G133+G142+G159+G160+G186+G187+G212+G213+G118+G120</f>
        <v>1059</v>
      </c>
      <c r="H245" s="36">
        <f t="shared" si="29"/>
        <v>100</v>
      </c>
      <c r="I245" s="35">
        <f>I18+I38+I117+I42+I107+I133+I142+I159+I160+I186+I187+I212+I213+I118+I120</f>
        <v>1060</v>
      </c>
      <c r="J245" s="36">
        <f t="shared" si="51"/>
        <v>100.1</v>
      </c>
      <c r="K245" s="35">
        <f>K18+K38+K117+K42+K107+K133+K142+K159+K160+K186+K187+K212+K213+K118+K120</f>
        <v>1060</v>
      </c>
      <c r="L245" s="36">
        <f t="shared" si="52"/>
        <v>100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idden="1">
      <c r="A246" s="62" t="s">
        <v>158</v>
      </c>
      <c r="B246" s="35">
        <f>B143+B161+B214+B215+B188</f>
        <v>34</v>
      </c>
      <c r="C246" s="35">
        <f>C143+C161+C214+C215+C188</f>
        <v>34</v>
      </c>
      <c r="D246" s="36">
        <f t="shared" si="50"/>
        <v>100</v>
      </c>
      <c r="E246" s="35">
        <f>E143+E161+E214+E215+E188</f>
        <v>34</v>
      </c>
      <c r="F246" s="36">
        <f t="shared" si="28"/>
        <v>100</v>
      </c>
      <c r="G246" s="35">
        <f>G143+G161+G214+G215+G188</f>
        <v>34</v>
      </c>
      <c r="H246" s="36">
        <f t="shared" si="29"/>
        <v>100</v>
      </c>
      <c r="I246" s="35">
        <f>I143+I161+I214+I215+I188</f>
        <v>34</v>
      </c>
      <c r="J246" s="36">
        <f t="shared" si="51"/>
        <v>100</v>
      </c>
      <c r="K246" s="35">
        <f>K143+K161+K214+K215+K188</f>
        <v>34</v>
      </c>
      <c r="L246" s="36">
        <f t="shared" si="52"/>
        <v>100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idden="1">
      <c r="A247" s="62" t="s">
        <v>159</v>
      </c>
      <c r="B247" s="35">
        <f>B19+B144+B162+B163+B189+B190+B216+B217+B30</f>
        <v>149</v>
      </c>
      <c r="C247" s="35">
        <f>C19+C144+C162+C189+C190+C216+C217+C163+C30</f>
        <v>142</v>
      </c>
      <c r="D247" s="36">
        <f t="shared" si="50"/>
        <v>95.3</v>
      </c>
      <c r="E247" s="35">
        <f>E19+E144+E162+E189+E190+E216+E217+E163+E30</f>
        <v>141</v>
      </c>
      <c r="F247" s="36">
        <f t="shared" si="28"/>
        <v>99.3</v>
      </c>
      <c r="G247" s="35">
        <f>G19+G144+G162+G189+G190+G216+G217+G163+G30</f>
        <v>141</v>
      </c>
      <c r="H247" s="36">
        <f t="shared" si="29"/>
        <v>100</v>
      </c>
      <c r="I247" s="35">
        <f>I19+I144+I162+I189+I190+I216+I217+I163+I30</f>
        <v>141</v>
      </c>
      <c r="J247" s="36">
        <f t="shared" si="51"/>
        <v>100</v>
      </c>
      <c r="K247" s="35">
        <f>K19+K144+K162+K189+K190+K216+K217+K163+K30</f>
        <v>141</v>
      </c>
      <c r="L247" s="36">
        <f t="shared" si="52"/>
        <v>100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idden="1">
      <c r="A248" s="62" t="s">
        <v>160</v>
      </c>
      <c r="B248" s="35">
        <f>B24+B27+B134+B145+B165+B166+B193+B219+B220+B199+B229+B230</f>
        <v>265</v>
      </c>
      <c r="C248" s="35">
        <f>C24+C27+C134+C145+C165+C166+C193+C219+C220+C199+C242+C229+C230</f>
        <v>287</v>
      </c>
      <c r="D248" s="36">
        <f t="shared" si="50"/>
        <v>108.3</v>
      </c>
      <c r="E248" s="35">
        <f>E24+E27+E134+E145+E165+E166+E193+E219+E220+E199+E242+E229+E230</f>
        <v>284.5</v>
      </c>
      <c r="F248" s="36">
        <f t="shared" si="28"/>
        <v>99.1</v>
      </c>
      <c r="G248" s="35">
        <f>G24+G27+G134+G145+G165+G166+G193+G219+G220+G199+G242+G229+G230</f>
        <v>287.5</v>
      </c>
      <c r="H248" s="36">
        <f t="shared" si="29"/>
        <v>101.1</v>
      </c>
      <c r="I248" s="35">
        <f>I24+I27+I134+I145+I165+I166+I193+I219+I220+I199+I242+I229+I230</f>
        <v>287.5</v>
      </c>
      <c r="J248" s="36">
        <f t="shared" si="51"/>
        <v>100</v>
      </c>
      <c r="K248" s="35">
        <f>K24+K27+K134+K145+K165+K166+K193+K219+K220+K199+K242+K229+K230</f>
        <v>287.5</v>
      </c>
      <c r="L248" s="36">
        <f t="shared" si="52"/>
        <v>100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idden="1">
      <c r="A249" s="62" t="s">
        <v>161</v>
      </c>
      <c r="B249" s="35">
        <f>B28+B146+B167+B168+B194+B221+B222</f>
        <v>159</v>
      </c>
      <c r="C249" s="35">
        <f>C28+C146+C167+C168+C194+C221+C222</f>
        <v>141</v>
      </c>
      <c r="D249" s="36">
        <f t="shared" si="50"/>
        <v>88.7</v>
      </c>
      <c r="E249" s="35">
        <f>E28+E146+E167+E168+E194+E221+E222</f>
        <v>130</v>
      </c>
      <c r="F249" s="36">
        <f t="shared" si="28"/>
        <v>92.2</v>
      </c>
      <c r="G249" s="35">
        <f>G28+G146+G167+G168+G194+G221+G222</f>
        <v>130</v>
      </c>
      <c r="H249" s="36">
        <f t="shared" si="29"/>
        <v>100</v>
      </c>
      <c r="I249" s="35">
        <f>I28+I146+I167+I168+I194+I221+I222</f>
        <v>130</v>
      </c>
      <c r="J249" s="36">
        <f t="shared" si="51"/>
        <v>100</v>
      </c>
      <c r="K249" s="35">
        <f>K28+K146+K167+K168+K194+K221+K222</f>
        <v>130</v>
      </c>
      <c r="L249" s="36">
        <f t="shared" si="52"/>
        <v>100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idden="1">
      <c r="A250" s="62" t="s">
        <v>163</v>
      </c>
      <c r="B250" s="35">
        <f>B20+B147+B169+B170+B195+B223+B224</f>
        <v>192</v>
      </c>
      <c r="C250" s="35">
        <f>C20+C147+C169+C170+C195+C223+C224</f>
        <v>190</v>
      </c>
      <c r="D250" s="36">
        <f t="shared" si="50"/>
        <v>99</v>
      </c>
      <c r="E250" s="35">
        <f>E20+E147+E169+E170+E195+E223+E224</f>
        <v>190</v>
      </c>
      <c r="F250" s="36">
        <f t="shared" si="28"/>
        <v>100</v>
      </c>
      <c r="G250" s="35">
        <f>G20+G147+G169+G170+G195+G223+G224</f>
        <v>190</v>
      </c>
      <c r="H250" s="36">
        <f t="shared" si="29"/>
        <v>100</v>
      </c>
      <c r="I250" s="35">
        <f>I20+I147+I169+I170+I195+I223+I224</f>
        <v>190</v>
      </c>
      <c r="J250" s="36">
        <f t="shared" si="51"/>
        <v>100</v>
      </c>
      <c r="K250" s="35">
        <f>K20+K147+K169+K170+K195+K223+K224</f>
        <v>190</v>
      </c>
      <c r="L250" s="36">
        <f t="shared" si="52"/>
        <v>100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idden="1">
      <c r="A251" s="62" t="s">
        <v>162</v>
      </c>
      <c r="B251" s="35">
        <f>B135+B148+B171+B196+B225+B226</f>
        <v>99</v>
      </c>
      <c r="C251" s="35">
        <f>C135+C148+C171+C196+C225+C226</f>
        <v>99</v>
      </c>
      <c r="D251" s="36">
        <f t="shared" si="50"/>
        <v>100</v>
      </c>
      <c r="E251" s="35">
        <f>E135+E148+E171+E196+E225+E226</f>
        <v>97</v>
      </c>
      <c r="F251" s="36">
        <f t="shared" si="28"/>
        <v>98</v>
      </c>
      <c r="G251" s="35">
        <f>G135+G148+G171+G196+G225+G226</f>
        <v>97</v>
      </c>
      <c r="H251" s="36">
        <f t="shared" si="29"/>
        <v>100</v>
      </c>
      <c r="I251" s="35">
        <f>I135+I148+I171+I196+I225+I226</f>
        <v>97</v>
      </c>
      <c r="J251" s="36">
        <f t="shared" si="51"/>
        <v>100</v>
      </c>
      <c r="K251" s="35">
        <f>K135+K148+K171+K196+K225+K226</f>
        <v>97</v>
      </c>
      <c r="L251" s="36">
        <f t="shared" si="52"/>
        <v>100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idden="1">
      <c r="A252" s="62" t="s">
        <v>164</v>
      </c>
      <c r="B252" s="35">
        <f>B21+B22+B136+B149+B172+B173+B197+B198+B227+B205+B206+B236+B237+B228</f>
        <v>386</v>
      </c>
      <c r="C252" s="35">
        <f>C21+C22+C136+C149+C172+C173+C205+C206+C197+C198+C227+C228+C236+C237</f>
        <v>392</v>
      </c>
      <c r="D252" s="36">
        <f t="shared" si="50"/>
        <v>101.6</v>
      </c>
      <c r="E252" s="35">
        <f>E21+E22+E136+E149+E172+E173+E205+E206+E197+E198+E227+E228+E236+E237</f>
        <v>391</v>
      </c>
      <c r="F252" s="36">
        <f t="shared" si="28"/>
        <v>99.7</v>
      </c>
      <c r="G252" s="35">
        <f>G21+G22+G136+G149+G172+G173+G205+G206+G197+G198+G227+G228+G236+G237</f>
        <v>391</v>
      </c>
      <c r="H252" s="36">
        <f t="shared" si="29"/>
        <v>100</v>
      </c>
      <c r="I252" s="35">
        <f>I21+I22+I136+I149+I172+I173+I205+I206+I197+I198+I227+I228+I236+I237</f>
        <v>391</v>
      </c>
      <c r="J252" s="36">
        <f t="shared" si="51"/>
        <v>100</v>
      </c>
      <c r="K252" s="35">
        <f>K21+K22+K136+K149+K172+K173+K205+K206+K197+K198+K227+K228+K236+K237</f>
        <v>391</v>
      </c>
      <c r="L252" s="36">
        <f t="shared" si="52"/>
        <v>100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>
      <c r="A253" s="62" t="s">
        <v>165</v>
      </c>
      <c r="B253" s="35">
        <f>B137+B150+B164+B174+B175+B191+B192+B200+B201+B218+B231</f>
        <v>133</v>
      </c>
      <c r="C253" s="35">
        <f>C150+C164+C174+C175+C191+C192+C200+C218+C231+C137+C201</f>
        <v>133</v>
      </c>
      <c r="D253" s="36">
        <f t="shared" si="50"/>
        <v>100</v>
      </c>
      <c r="E253" s="35">
        <f>E150+E164+E174+E175+E191+E192+E200+E218+E231+E137+E201</f>
        <v>132</v>
      </c>
      <c r="F253" s="36">
        <f t="shared" si="28"/>
        <v>99.2</v>
      </c>
      <c r="G253" s="35">
        <f>G150+G164+G174+G175+G191+G192+G200+G218+G231+G137+G201</f>
        <v>132</v>
      </c>
      <c r="H253" s="36">
        <f t="shared" si="29"/>
        <v>100</v>
      </c>
      <c r="I253" s="35">
        <f>I150+I164+I174+I175+I191+I192+I200+I218+I231+I137+I201</f>
        <v>132</v>
      </c>
      <c r="J253" s="36">
        <f t="shared" si="51"/>
        <v>100</v>
      </c>
      <c r="K253" s="35">
        <f>K150+K164+K174+K175+K191+K192+K200+K218+K231+K137+K201</f>
        <v>132</v>
      </c>
      <c r="L253" s="36">
        <f t="shared" si="52"/>
        <v>100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idden="1">
      <c r="A254" s="62" t="s">
        <v>166</v>
      </c>
      <c r="B254" s="35">
        <f>B23+B25+B151+B176+B177+B202+B203+B232+B233</f>
        <v>257</v>
      </c>
      <c r="C254" s="35">
        <f>C23+C25+C151+C176+C177+C202+C203+C232+C233</f>
        <v>209</v>
      </c>
      <c r="D254" s="36">
        <f t="shared" si="50"/>
        <v>81.3</v>
      </c>
      <c r="E254" s="35">
        <f>E23+E25+E151+E176+E177+E202+E203+E232+E233</f>
        <v>118</v>
      </c>
      <c r="F254" s="36">
        <f t="shared" si="28"/>
        <v>56.5</v>
      </c>
      <c r="G254" s="35">
        <f>G23+G25+G151+G176+G177+G202+G203+G232+G233</f>
        <v>118</v>
      </c>
      <c r="H254" s="36">
        <f t="shared" si="29"/>
        <v>100</v>
      </c>
      <c r="I254" s="35">
        <f>I23+I25+I151+I176+I177+I202+I203+I232+I233</f>
        <v>118</v>
      </c>
      <c r="J254" s="36">
        <f t="shared" si="51"/>
        <v>100</v>
      </c>
      <c r="K254" s="35">
        <f>K23+K25+K151+K176+K177+K202+K203+K232+K233</f>
        <v>118</v>
      </c>
      <c r="L254" s="36">
        <f t="shared" si="52"/>
        <v>100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idden="1">
      <c r="A255" s="62" t="s">
        <v>167</v>
      </c>
      <c r="B255" s="35">
        <f>B29+B152+B178+B179+B204+B234+B235</f>
        <v>126</v>
      </c>
      <c r="C255" s="35">
        <f>C29+C152+C178+C179+C204+C234+C235</f>
        <v>127</v>
      </c>
      <c r="D255" s="36">
        <f t="shared" si="50"/>
        <v>100.8</v>
      </c>
      <c r="E255" s="35">
        <f>E29+E152+E178+E179+E204+E234+E235</f>
        <v>126</v>
      </c>
      <c r="F255" s="36">
        <f t="shared" si="28"/>
        <v>99.2</v>
      </c>
      <c r="G255" s="35">
        <f>G29+G152+G178+G179+G204+G234+G235</f>
        <v>126</v>
      </c>
      <c r="H255" s="36">
        <f>ROUND(G255/E255*100,1)</f>
        <v>100</v>
      </c>
      <c r="I255" s="35">
        <f>I29+I152+I178+I179+I204+I234+I235</f>
        <v>126</v>
      </c>
      <c r="J255" s="36">
        <f t="shared" si="51"/>
        <v>100</v>
      </c>
      <c r="K255" s="35">
        <f>K29+K152+K178+K179+K204+K234+K235</f>
        <v>126</v>
      </c>
      <c r="L255" s="36">
        <f t="shared" si="52"/>
        <v>100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idden="1">
      <c r="A256" s="62" t="s">
        <v>168</v>
      </c>
      <c r="B256" s="35">
        <f>B26+B153+B180+B181+B207+B208+B238+B239</f>
        <v>150</v>
      </c>
      <c r="C256" s="35">
        <f>C26+C153+C180+C181+C207+C208+C234+C235</f>
        <v>103</v>
      </c>
      <c r="D256" s="36">
        <f t="shared" si="50"/>
        <v>68.7</v>
      </c>
      <c r="E256" s="35">
        <f>E26+E153+E180+E181+E207+E208+E234+E235</f>
        <v>84</v>
      </c>
      <c r="F256" s="36">
        <f t="shared" si="28"/>
        <v>81.599999999999994</v>
      </c>
      <c r="G256" s="35">
        <f>G26+G153+G180+G181+G207+G208+G234+G235</f>
        <v>51</v>
      </c>
      <c r="H256" s="36">
        <f t="shared" ref="H256:H266" si="53">ROUND(G256/E256*100,1)</f>
        <v>60.7</v>
      </c>
      <c r="I256" s="35">
        <f>I26+I153+I180+I181+I207+I208+I234+I235</f>
        <v>51</v>
      </c>
      <c r="J256" s="36">
        <f t="shared" si="51"/>
        <v>100</v>
      </c>
      <c r="K256" s="35">
        <f>K26+K153+K180+K181+K207+K208+K234+K235</f>
        <v>51</v>
      </c>
      <c r="L256" s="36">
        <f t="shared" si="52"/>
        <v>100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idden="1">
      <c r="A257" s="37" t="str">
        <f>'фонд начисленной заработной пла'!A259</f>
        <v>(наименование предприятия, организации)</v>
      </c>
      <c r="B257" s="35"/>
      <c r="C257" s="35"/>
      <c r="D257" s="36" t="e">
        <f t="shared" si="50"/>
        <v>#DIV/0!</v>
      </c>
      <c r="E257" s="35"/>
      <c r="F257" s="36" t="e">
        <f t="shared" si="28"/>
        <v>#DIV/0!</v>
      </c>
      <c r="G257" s="35"/>
      <c r="H257" s="36" t="e">
        <f t="shared" si="53"/>
        <v>#DIV/0!</v>
      </c>
      <c r="I257" s="35"/>
      <c r="J257" s="36" t="e">
        <f t="shared" si="51"/>
        <v>#DIV/0!</v>
      </c>
      <c r="K257" s="35"/>
      <c r="L257" s="36" t="e">
        <f t="shared" si="52"/>
        <v>#DIV/0!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idden="1">
      <c r="A258" s="37" t="str">
        <f>'фонд начисленной заработной пла'!A260</f>
        <v>(наименование предприятия, организации)</v>
      </c>
      <c r="B258" s="35"/>
      <c r="C258" s="35"/>
      <c r="D258" s="36" t="e">
        <f t="shared" si="50"/>
        <v>#DIV/0!</v>
      </c>
      <c r="E258" s="35"/>
      <c r="F258" s="36" t="e">
        <f t="shared" si="28"/>
        <v>#DIV/0!</v>
      </c>
      <c r="G258" s="35"/>
      <c r="H258" s="36" t="e">
        <f t="shared" si="53"/>
        <v>#DIV/0!</v>
      </c>
      <c r="I258" s="35"/>
      <c r="J258" s="36" t="e">
        <f t="shared" si="51"/>
        <v>#DIV/0!</v>
      </c>
      <c r="K258" s="35"/>
      <c r="L258" s="36" t="e">
        <f t="shared" si="52"/>
        <v>#DIV/0!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idden="1">
      <c r="A259" s="37" t="str">
        <f>'фонд начисленной заработной пла'!A261</f>
        <v>(наименование предприятия, организации)</v>
      </c>
      <c r="B259" s="35"/>
      <c r="C259" s="35"/>
      <c r="D259" s="36" t="e">
        <f t="shared" si="50"/>
        <v>#DIV/0!</v>
      </c>
      <c r="E259" s="35"/>
      <c r="F259" s="36" t="e">
        <f t="shared" si="28"/>
        <v>#DIV/0!</v>
      </c>
      <c r="G259" s="35"/>
      <c r="H259" s="36" t="e">
        <f t="shared" si="53"/>
        <v>#DIV/0!</v>
      </c>
      <c r="I259" s="35"/>
      <c r="J259" s="36" t="e">
        <f t="shared" si="51"/>
        <v>#DIV/0!</v>
      </c>
      <c r="K259" s="35"/>
      <c r="L259" s="36" t="e">
        <f t="shared" si="52"/>
        <v>#DIV/0!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idden="1">
      <c r="A260" s="37" t="str">
        <f>'фонд начисленной заработной пла'!A262</f>
        <v>(наименование предприятия, организации)</v>
      </c>
      <c r="B260" s="35"/>
      <c r="C260" s="35"/>
      <c r="D260" s="36" t="e">
        <f t="shared" si="50"/>
        <v>#DIV/0!</v>
      </c>
      <c r="E260" s="35"/>
      <c r="F260" s="36" t="e">
        <f t="shared" si="28"/>
        <v>#DIV/0!</v>
      </c>
      <c r="G260" s="35"/>
      <c r="H260" s="36" t="e">
        <f t="shared" si="53"/>
        <v>#DIV/0!</v>
      </c>
      <c r="I260" s="35"/>
      <c r="J260" s="36" t="e">
        <f t="shared" si="51"/>
        <v>#DIV/0!</v>
      </c>
      <c r="K260" s="35"/>
      <c r="L260" s="36" t="e">
        <f t="shared" si="52"/>
        <v>#DIV/0!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idden="1">
      <c r="A261" s="37" t="str">
        <f>'фонд начисленной заработной пла'!A263</f>
        <v>(наименование предприятия, организации)</v>
      </c>
      <c r="B261" s="35"/>
      <c r="C261" s="35"/>
      <c r="D261" s="36" t="e">
        <f t="shared" si="50"/>
        <v>#DIV/0!</v>
      </c>
      <c r="E261" s="35"/>
      <c r="F261" s="36" t="e">
        <f t="shared" si="28"/>
        <v>#DIV/0!</v>
      </c>
      <c r="G261" s="35"/>
      <c r="H261" s="36" t="e">
        <f t="shared" si="53"/>
        <v>#DIV/0!</v>
      </c>
      <c r="I261" s="35"/>
      <c r="J261" s="36" t="e">
        <f t="shared" si="51"/>
        <v>#DIV/0!</v>
      </c>
      <c r="K261" s="35"/>
      <c r="L261" s="36" t="e">
        <f t="shared" si="52"/>
        <v>#DIV/0!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idden="1">
      <c r="A262" s="37" t="str">
        <f>'фонд начисленной заработной пла'!A264</f>
        <v>(наименование предприятия, организации)</v>
      </c>
      <c r="B262" s="35"/>
      <c r="C262" s="35"/>
      <c r="D262" s="36" t="e">
        <f t="shared" si="50"/>
        <v>#DIV/0!</v>
      </c>
      <c r="E262" s="35"/>
      <c r="F262" s="36" t="e">
        <f t="shared" ref="F262:F266" si="54">ROUND(E262/C262*100,1)</f>
        <v>#DIV/0!</v>
      </c>
      <c r="G262" s="35"/>
      <c r="H262" s="36" t="e">
        <f t="shared" si="53"/>
        <v>#DIV/0!</v>
      </c>
      <c r="I262" s="35"/>
      <c r="J262" s="36" t="e">
        <f t="shared" si="51"/>
        <v>#DIV/0!</v>
      </c>
      <c r="K262" s="35"/>
      <c r="L262" s="36" t="e">
        <f t="shared" si="52"/>
        <v>#DIV/0!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idden="1">
      <c r="A263" s="37" t="str">
        <f>'фонд начисленной заработной пла'!A265</f>
        <v>(наименование предприятия, организации)</v>
      </c>
      <c r="B263" s="35"/>
      <c r="C263" s="35"/>
      <c r="D263" s="36" t="e">
        <f t="shared" si="50"/>
        <v>#DIV/0!</v>
      </c>
      <c r="E263" s="35"/>
      <c r="F263" s="36" t="e">
        <f t="shared" si="54"/>
        <v>#DIV/0!</v>
      </c>
      <c r="G263" s="35"/>
      <c r="H263" s="36" t="e">
        <f t="shared" si="53"/>
        <v>#DIV/0!</v>
      </c>
      <c r="I263" s="35"/>
      <c r="J263" s="36" t="e">
        <f t="shared" si="51"/>
        <v>#DIV/0!</v>
      </c>
      <c r="K263" s="35"/>
      <c r="L263" s="36" t="e">
        <f t="shared" si="52"/>
        <v>#DIV/0!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idden="1">
      <c r="A264" s="37" t="str">
        <f>'фонд начисленной заработной пла'!A266</f>
        <v>(наименование предприятия, организации)</v>
      </c>
      <c r="B264" s="35"/>
      <c r="C264" s="35"/>
      <c r="D264" s="36" t="e">
        <f t="shared" si="50"/>
        <v>#DIV/0!</v>
      </c>
      <c r="E264" s="35"/>
      <c r="F264" s="36" t="e">
        <f t="shared" si="54"/>
        <v>#DIV/0!</v>
      </c>
      <c r="G264" s="35"/>
      <c r="H264" s="36" t="e">
        <f t="shared" si="53"/>
        <v>#DIV/0!</v>
      </c>
      <c r="I264" s="35"/>
      <c r="J264" s="36" t="e">
        <f t="shared" si="51"/>
        <v>#DIV/0!</v>
      </c>
      <c r="K264" s="35"/>
      <c r="L264" s="36" t="e">
        <f t="shared" si="52"/>
        <v>#DIV/0!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idden="1">
      <c r="A265" s="37" t="str">
        <f>'фонд начисленной заработной пла'!A267</f>
        <v>(наименование предприятия, организации)</v>
      </c>
      <c r="B265" s="35"/>
      <c r="C265" s="35"/>
      <c r="D265" s="36" t="e">
        <f t="shared" si="50"/>
        <v>#DIV/0!</v>
      </c>
      <c r="E265" s="35"/>
      <c r="F265" s="36" t="e">
        <f t="shared" si="54"/>
        <v>#DIV/0!</v>
      </c>
      <c r="G265" s="35"/>
      <c r="H265" s="36" t="e">
        <f t="shared" si="53"/>
        <v>#DIV/0!</v>
      </c>
      <c r="I265" s="35"/>
      <c r="J265" s="36" t="e">
        <f t="shared" si="51"/>
        <v>#DIV/0!</v>
      </c>
      <c r="K265" s="35"/>
      <c r="L265" s="36" t="e">
        <f t="shared" si="52"/>
        <v>#DIV/0!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idden="1">
      <c r="A266" s="37" t="str">
        <f>'фонд начисленной заработной пла'!A268</f>
        <v>(наименование предприятия, организации)</v>
      </c>
      <c r="B266" s="35"/>
      <c r="C266" s="35"/>
      <c r="D266" s="36" t="e">
        <f t="shared" si="50"/>
        <v>#DIV/0!</v>
      </c>
      <c r="E266" s="35"/>
      <c r="F266" s="36" t="e">
        <f t="shared" si="54"/>
        <v>#DIV/0!</v>
      </c>
      <c r="G266" s="35"/>
      <c r="H266" s="36" t="e">
        <f t="shared" si="53"/>
        <v>#DIV/0!</v>
      </c>
      <c r="I266" s="35"/>
      <c r="J266" s="36" t="e">
        <f t="shared" si="51"/>
        <v>#DIV/0!</v>
      </c>
      <c r="K266" s="35"/>
      <c r="L266" s="36" t="e">
        <f t="shared" si="52"/>
        <v>#DIV/0!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81" hidden="1" customHeight="1">
      <c r="A267" s="111" t="s">
        <v>58</v>
      </c>
      <c r="B267" s="111"/>
      <c r="C267" s="111"/>
      <c r="D267" s="111"/>
      <c r="E267" s="111"/>
      <c r="F267" s="111"/>
      <c r="G267" s="111"/>
      <c r="H267" s="111"/>
      <c r="I267" s="111"/>
      <c r="J267" s="6"/>
      <c r="K267" s="6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idden="1">
      <c r="A268" s="111"/>
      <c r="B268" s="111"/>
      <c r="C268" s="111"/>
      <c r="D268" s="111"/>
      <c r="E268" s="111"/>
      <c r="F268" s="111"/>
      <c r="G268" s="111"/>
      <c r="H268" s="111"/>
      <c r="I268" s="111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idden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</sheetData>
  <sheetProtection formatCells="0" formatColumns="0" formatRows="0" insertColumns="0" insertRows="0" insertHyperlinks="0" deleteRows="0" sort="0" autoFilter="0" pivotTables="0"/>
  <mergeCells count="9">
    <mergeCell ref="K6:L6"/>
    <mergeCell ref="A2:I2"/>
    <mergeCell ref="A3:I3"/>
    <mergeCell ref="A267:I268"/>
    <mergeCell ref="I6:J6"/>
    <mergeCell ref="A6:A7"/>
    <mergeCell ref="C6:D6"/>
    <mergeCell ref="E6:F6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X761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52" sqref="A252:XFD268"/>
    </sheetView>
  </sheetViews>
  <sheetFormatPr defaultRowHeight="15"/>
  <cols>
    <col min="1" max="1" width="37.5703125" customWidth="1"/>
    <col min="2" max="2" width="10.85546875" customWidth="1"/>
    <col min="3" max="3" width="9.28515625" customWidth="1"/>
    <col min="4" max="4" width="6.28515625" customWidth="1"/>
    <col min="5" max="5" width="11" customWidth="1"/>
    <col min="6" max="6" width="8.140625" customWidth="1"/>
    <col min="7" max="7" width="9.85546875" customWidth="1"/>
    <col min="8" max="10" width="7.85546875" customWidth="1"/>
    <col min="11" max="11" width="10" customWidth="1"/>
    <col min="12" max="12" width="8.140625" customWidth="1"/>
    <col min="13" max="13" width="10.28515625" customWidth="1"/>
  </cols>
  <sheetData>
    <row r="1" spans="1:15">
      <c r="G1" s="113" t="s">
        <v>12</v>
      </c>
      <c r="H1" s="113"/>
      <c r="I1" s="80"/>
      <c r="J1" s="86"/>
      <c r="K1" t="s">
        <v>190</v>
      </c>
    </row>
    <row r="2" spans="1:15" s="3" customFormat="1" ht="16.5" customHeight="1">
      <c r="A2" s="107" t="s">
        <v>169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5" s="3" customFormat="1" ht="16.5" customHeight="1">
      <c r="A3" s="107" t="s">
        <v>181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5" s="3" customFormat="1" ht="16.5" customHeight="1">
      <c r="A4" s="91"/>
      <c r="B4" s="92" t="s">
        <v>60</v>
      </c>
      <c r="C4" s="91"/>
      <c r="D4" s="14"/>
      <c r="E4" s="14"/>
      <c r="F4" s="14"/>
      <c r="G4" s="14"/>
      <c r="H4" s="14"/>
      <c r="I4" s="14"/>
      <c r="J4" s="90"/>
      <c r="K4" s="89"/>
      <c r="L4" s="1"/>
      <c r="M4" s="1"/>
      <c r="N4" s="1"/>
      <c r="O4" s="1"/>
    </row>
    <row r="5" spans="1:15" s="3" customFormat="1" ht="14.25" customHeight="1">
      <c r="A5" s="14"/>
      <c r="B5" s="47"/>
      <c r="C5" s="14"/>
      <c r="D5" s="14"/>
      <c r="E5" s="14"/>
      <c r="F5" s="14"/>
      <c r="G5" s="14"/>
      <c r="H5" s="14"/>
      <c r="I5" s="14"/>
      <c r="J5" s="14"/>
      <c r="K5" s="1"/>
      <c r="L5" s="1"/>
      <c r="M5" s="1"/>
      <c r="N5" s="1"/>
      <c r="O5" s="1"/>
    </row>
    <row r="6" spans="1:15" ht="34.5" customHeight="1">
      <c r="A6" s="110" t="s">
        <v>7</v>
      </c>
      <c r="B6" s="77" t="s">
        <v>178</v>
      </c>
      <c r="C6" s="108" t="s">
        <v>182</v>
      </c>
      <c r="D6" s="109"/>
      <c r="E6" s="108" t="s">
        <v>170</v>
      </c>
      <c r="F6" s="109"/>
      <c r="G6" s="108" t="s">
        <v>172</v>
      </c>
      <c r="H6" s="109"/>
      <c r="I6" s="108" t="s">
        <v>183</v>
      </c>
      <c r="J6" s="114"/>
      <c r="K6" s="108" t="s">
        <v>184</v>
      </c>
      <c r="L6" s="109"/>
      <c r="M6" s="82"/>
    </row>
    <row r="7" spans="1:15" ht="42.75" customHeight="1">
      <c r="A7" s="110"/>
      <c r="B7" s="13" t="s">
        <v>62</v>
      </c>
      <c r="C7" s="13" t="s">
        <v>62</v>
      </c>
      <c r="D7" s="13" t="s">
        <v>13</v>
      </c>
      <c r="E7" s="13" t="s">
        <v>62</v>
      </c>
      <c r="F7" s="13" t="s">
        <v>13</v>
      </c>
      <c r="G7" s="13" t="s">
        <v>62</v>
      </c>
      <c r="H7" s="13" t="s">
        <v>13</v>
      </c>
      <c r="I7" s="77" t="s">
        <v>62</v>
      </c>
      <c r="J7" s="77" t="s">
        <v>13</v>
      </c>
      <c r="K7" s="13" t="s">
        <v>62</v>
      </c>
      <c r="L7" s="13" t="s">
        <v>13</v>
      </c>
      <c r="M7" s="83"/>
    </row>
    <row r="8" spans="1:15" ht="20.25" hidden="1" customHeight="1">
      <c r="A8" s="44" t="s">
        <v>54</v>
      </c>
      <c r="B8" s="34">
        <f>ROUND(('фонд начисленной заработной пла'!B8/'среднесписочная численность'!B8/12)*1000,1)</f>
        <v>26294.2</v>
      </c>
      <c r="C8" s="34">
        <f>ROUND(('фонд начисленной заработной пла'!C8/'среднесписочная численность'!C8/12)*1000,1)</f>
        <v>27987.200000000001</v>
      </c>
      <c r="D8" s="34">
        <f>ROUND(C8/B8*100,1)</f>
        <v>106.4</v>
      </c>
      <c r="E8" s="34">
        <f>ROUND(('фонд начисленной заработной пла'!E8/'среднесписочная численность'!E8/12)*1000,1)</f>
        <v>29139.5</v>
      </c>
      <c r="F8" s="34">
        <f t="shared" ref="F8:L8" si="0">ROUND(E8/C8*100,1)</f>
        <v>104.1</v>
      </c>
      <c r="G8" s="34">
        <f>ROUND(('фонд начисленной заработной пла'!G8/'среднесписочная численность'!G8/12)*1000,1)</f>
        <v>30677.9</v>
      </c>
      <c r="H8" s="34">
        <f t="shared" si="0"/>
        <v>105.3</v>
      </c>
      <c r="I8" s="34">
        <f>ROUND(('фонд начисленной заработной пла'!I8/'среднесписочная численность'!I8/12)*1000,1)</f>
        <v>32389.7</v>
      </c>
      <c r="J8" s="34">
        <f t="shared" si="0"/>
        <v>105.6</v>
      </c>
      <c r="K8" s="34">
        <f>ROUND(('фонд начисленной заработной пла'!K8/'среднесписочная численность'!I8/12)*1000,1)</f>
        <v>34360.699999999997</v>
      </c>
      <c r="L8" s="34">
        <f t="shared" si="0"/>
        <v>106.1</v>
      </c>
      <c r="M8" s="34"/>
    </row>
    <row r="9" spans="1:15" ht="15" hidden="1" customHeight="1">
      <c r="A9" s="7" t="s">
        <v>16</v>
      </c>
      <c r="B9" s="19">
        <f>B8-B10</f>
        <v>0</v>
      </c>
      <c r="C9" s="20">
        <f t="shared" ref="C9:L9" si="1">C8-C10</f>
        <v>0</v>
      </c>
      <c r="D9" s="20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  <c r="J9" s="17">
        <f t="shared" ref="J9" si="2">J8-J10</f>
        <v>0</v>
      </c>
      <c r="K9" s="17">
        <f t="shared" si="1"/>
        <v>0</v>
      </c>
      <c r="L9" s="17">
        <f t="shared" si="1"/>
        <v>0</v>
      </c>
      <c r="M9" s="17"/>
    </row>
    <row r="10" spans="1:15" ht="13.5" hidden="1" customHeight="1">
      <c r="A10" s="7" t="s">
        <v>17</v>
      </c>
      <c r="B10" s="20">
        <f>ROUND(('фонд начисленной заработной пла'!B10/'среднесписочная численность'!B10/12)*1000,1)</f>
        <v>26294.2</v>
      </c>
      <c r="C10" s="20">
        <f>ROUND(('фонд начисленной заработной пла'!C10/'среднесписочная численность'!C10/12)*1000,1)</f>
        <v>27987.200000000001</v>
      </c>
      <c r="D10" s="19">
        <f>ROUND(C10/B10*100,1)</f>
        <v>106.4</v>
      </c>
      <c r="E10" s="17">
        <f>ROUND(('фонд начисленной заработной пла'!E10/'среднесписочная численность'!E10/12)*1000,1)</f>
        <v>29139.5</v>
      </c>
      <c r="F10" s="73">
        <f t="shared" ref="F10:L10" si="3">ROUND(E10/C10*100,1)</f>
        <v>104.1</v>
      </c>
      <c r="G10" s="17">
        <f>ROUND(('фонд начисленной заработной пла'!G10/'среднесписочная численность'!G10/12)*1000,1)</f>
        <v>30677.9</v>
      </c>
      <c r="H10" s="73">
        <f t="shared" si="3"/>
        <v>105.3</v>
      </c>
      <c r="I10" s="17">
        <f>ROUND(('фонд начисленной заработной пла'!I10/'среднесписочная численность'!I10/12)*1000,1)</f>
        <v>32389.7</v>
      </c>
      <c r="J10" s="73">
        <f t="shared" si="3"/>
        <v>105.6</v>
      </c>
      <c r="K10" s="17">
        <f>ROUND(('фонд начисленной заработной пла'!K10/'среднесписочная численность'!I10/12)*1000,1)</f>
        <v>34360.699999999997</v>
      </c>
      <c r="L10" s="73">
        <f t="shared" si="3"/>
        <v>106.1</v>
      </c>
      <c r="M10" s="73"/>
    </row>
    <row r="11" spans="1:15" ht="14.25" hidden="1" customHeight="1">
      <c r="A11" s="7" t="s">
        <v>18</v>
      </c>
      <c r="B11" s="19">
        <f>B8-B12</f>
        <v>0</v>
      </c>
      <c r="C11" s="20">
        <f t="shared" ref="C11:L11" si="4">C8-C12</f>
        <v>0</v>
      </c>
      <c r="D11" s="20">
        <f t="shared" si="4"/>
        <v>0</v>
      </c>
      <c r="E11" s="17">
        <f t="shared" si="4"/>
        <v>0</v>
      </c>
      <c r="F11" s="17">
        <f t="shared" si="4"/>
        <v>0</v>
      </c>
      <c r="G11" s="17">
        <f>G8-G12</f>
        <v>0</v>
      </c>
      <c r="H11" s="17">
        <f t="shared" si="4"/>
        <v>0</v>
      </c>
      <c r="I11" s="17">
        <f t="shared" ref="I11:J11" si="5">I8-I12</f>
        <v>0</v>
      </c>
      <c r="J11" s="17">
        <f t="shared" si="5"/>
        <v>0</v>
      </c>
      <c r="K11" s="17">
        <f t="shared" si="4"/>
        <v>0</v>
      </c>
      <c r="L11" s="17">
        <f t="shared" si="4"/>
        <v>0</v>
      </c>
      <c r="M11" s="17"/>
    </row>
    <row r="12" spans="1:15" ht="12.75" hidden="1" customHeight="1">
      <c r="A12" s="7" t="s">
        <v>17</v>
      </c>
      <c r="B12" s="20">
        <f>ROUND(('фонд начисленной заработной пла'!B12/'среднесписочная численность'!B12/12)*1000,1)</f>
        <v>26294.2</v>
      </c>
      <c r="C12" s="20">
        <f>ROUND(('фонд начисленной заработной пла'!C12/'среднесписочная численность'!C12/12)*1000,1)</f>
        <v>27987.200000000001</v>
      </c>
      <c r="D12" s="19">
        <f>ROUND(C12/B12*100,1)</f>
        <v>106.4</v>
      </c>
      <c r="E12" s="17">
        <f>ROUND(('фонд начисленной заработной пла'!E12/'среднесписочная численность'!E12/12)*1000,1)</f>
        <v>29139.5</v>
      </c>
      <c r="F12" s="73">
        <f t="shared" ref="F12:L12" si="6">ROUND(E12/C12*100,1)</f>
        <v>104.1</v>
      </c>
      <c r="G12" s="17">
        <f>ROUND(('фонд начисленной заработной пла'!G12/'среднесписочная численность'!G12/12)*1000,1)</f>
        <v>30677.9</v>
      </c>
      <c r="H12" s="73">
        <f t="shared" si="6"/>
        <v>105.3</v>
      </c>
      <c r="I12" s="17">
        <f>ROUND(('фонд начисленной заработной пла'!I12/'среднесписочная численность'!I12/12)*1000,1)</f>
        <v>32389.7</v>
      </c>
      <c r="J12" s="73">
        <f t="shared" si="6"/>
        <v>105.6</v>
      </c>
      <c r="K12" s="17">
        <f>ROUND(('фонд начисленной заработной пла'!K12/'среднесписочная численность'!I12/12)*1000,1)</f>
        <v>34360.699999999997</v>
      </c>
      <c r="L12" s="73">
        <f t="shared" si="6"/>
        <v>106.1</v>
      </c>
      <c r="M12" s="73"/>
    </row>
    <row r="13" spans="1:15" ht="15.75" hidden="1" customHeight="1">
      <c r="A13" s="7" t="s">
        <v>19</v>
      </c>
      <c r="B13" s="19">
        <f t="shared" ref="B13:L13" si="7">B154-B14</f>
        <v>0</v>
      </c>
      <c r="C13" s="20">
        <f t="shared" si="7"/>
        <v>0</v>
      </c>
      <c r="D13" s="20">
        <f t="shared" si="7"/>
        <v>0</v>
      </c>
      <c r="E13" s="17">
        <f t="shared" si="7"/>
        <v>0</v>
      </c>
      <c r="F13" s="17">
        <f t="shared" si="7"/>
        <v>0</v>
      </c>
      <c r="G13" s="17">
        <f t="shared" si="7"/>
        <v>0</v>
      </c>
      <c r="H13" s="17">
        <f t="shared" si="7"/>
        <v>0</v>
      </c>
      <c r="I13" s="17">
        <f t="shared" ref="I13:J13" si="8">I154-I14</f>
        <v>0</v>
      </c>
      <c r="J13" s="17">
        <f t="shared" si="8"/>
        <v>0</v>
      </c>
      <c r="K13" s="17">
        <f t="shared" si="7"/>
        <v>0</v>
      </c>
      <c r="L13" s="17">
        <f t="shared" si="7"/>
        <v>0</v>
      </c>
      <c r="M13" s="17"/>
    </row>
    <row r="14" spans="1:15" ht="15" hidden="1" customHeight="1">
      <c r="A14" s="7" t="s">
        <v>17</v>
      </c>
      <c r="B14" s="20">
        <f>ROUND(('фонд начисленной заработной пла'!B14/'среднесписочная численность'!B14/12)*1000,1)</f>
        <v>22850.7</v>
      </c>
      <c r="C14" s="20">
        <f>ROUND(('фонд начисленной заработной пла'!C14/'среднесписочная численность'!C14/12)*1000,1)</f>
        <v>24873.200000000001</v>
      </c>
      <c r="D14" s="20">
        <f>ROUND(C14/B14*100,1)</f>
        <v>108.9</v>
      </c>
      <c r="E14" s="17">
        <f>ROUND(('фонд начисленной заработной пла'!E14/'среднесписочная численность'!E14/12)*1000,1)</f>
        <v>26414.6</v>
      </c>
      <c r="F14" s="17">
        <f t="shared" ref="F14:L14" si="9">ROUND(E14/C14*100,1)</f>
        <v>106.2</v>
      </c>
      <c r="G14" s="17">
        <f>ROUND(('фонд начисленной заработной пла'!G14/'среднесписочная численность'!G14/12)*1000,1)</f>
        <v>28131.4</v>
      </c>
      <c r="H14" s="17">
        <f t="shared" si="9"/>
        <v>106.5</v>
      </c>
      <c r="I14" s="17">
        <f>ROUND(('фонд начисленной заработной пла'!I14/'среднесписочная численность'!I14/12)*1000,1)</f>
        <v>30024.3</v>
      </c>
      <c r="J14" s="17">
        <f t="shared" si="9"/>
        <v>106.7</v>
      </c>
      <c r="K14" s="17">
        <f>ROUND(('фонд начисленной заработной пла'!K14/'среднесписочная численность'!I14/12)*1000,1)</f>
        <v>32125.9</v>
      </c>
      <c r="L14" s="17">
        <f t="shared" si="9"/>
        <v>107</v>
      </c>
      <c r="M14" s="17"/>
    </row>
    <row r="15" spans="1:15" ht="27" hidden="1" customHeight="1">
      <c r="A15" s="45" t="s">
        <v>56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5" ht="27" hidden="1" customHeight="1">
      <c r="A16" s="27" t="s">
        <v>15</v>
      </c>
      <c r="B16" s="31">
        <f>ROUND(('фонд начисленной заработной пла'!B16/'среднесписочная численность'!B16/12)*1000,1)</f>
        <v>27952.400000000001</v>
      </c>
      <c r="C16" s="31">
        <f>ROUND(('фонд начисленной заработной пла'!C16/'среднесписочная численность'!C16/12)*1000,1)</f>
        <v>29905</v>
      </c>
      <c r="D16" s="32">
        <f t="shared" ref="D16:D35" si="10">ROUND(C16/B16*100,1)</f>
        <v>107</v>
      </c>
      <c r="E16" s="31">
        <f>ROUND(('фонд начисленной заработной пла'!E16/'среднесписочная численность'!E16/12)*1000,1)</f>
        <v>30491.3</v>
      </c>
      <c r="F16" s="32">
        <f t="shared" ref="F16:F30" si="11">ROUND(E16/C16*100,1)</f>
        <v>102</v>
      </c>
      <c r="G16" s="31">
        <f>ROUND(('фонд начисленной заработной пла'!G16/'среднесписочная численность'!G16/12)*1000,1)</f>
        <v>32200.6</v>
      </c>
      <c r="H16" s="32">
        <f t="shared" ref="H16:L31" si="12">ROUND(G16/E16*100,1)</f>
        <v>105.6</v>
      </c>
      <c r="I16" s="31">
        <f>ROUND(('фонд начисленной заработной пла'!I16/'среднесписочная численность'!I16/12)*1000,1)</f>
        <v>34031.4</v>
      </c>
      <c r="J16" s="32">
        <f t="shared" ref="J16" si="13">ROUND(I16/G16*100,1)</f>
        <v>105.7</v>
      </c>
      <c r="K16" s="31">
        <f>ROUND(('фонд начисленной заработной пла'!K16/'среднесписочная численность'!K16/12)*1000,1)</f>
        <v>36110.6</v>
      </c>
      <c r="L16" s="32">
        <f t="shared" si="12"/>
        <v>106.1</v>
      </c>
      <c r="M16" s="32"/>
    </row>
    <row r="17" spans="1:13" ht="0.75" hidden="1" customHeight="1">
      <c r="A17" s="15"/>
      <c r="B17" s="16"/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7"/>
    </row>
    <row r="18" spans="1:13" ht="18" hidden="1" customHeight="1">
      <c r="A18" s="15" t="s">
        <v>63</v>
      </c>
      <c r="B18" s="16">
        <f>ROUND(('фонд начисленной заработной пла'!B18/'среднесписочная численность'!B18/12)*1000,1)</f>
        <v>17719.7</v>
      </c>
      <c r="C18" s="16">
        <f>ROUND(('фонд начисленной заработной пла'!C18/'среднесписочная численность'!C18/12)*1000,1)</f>
        <v>22666.7</v>
      </c>
      <c r="D18" s="17">
        <f t="shared" si="10"/>
        <v>127.9</v>
      </c>
      <c r="E18" s="16">
        <f>ROUND(('фонд начисленной заработной пла'!E18/'среднесписочная численность'!E18/12)*1000,1)</f>
        <v>23397.4</v>
      </c>
      <c r="F18" s="17">
        <f t="shared" si="11"/>
        <v>103.2</v>
      </c>
      <c r="G18" s="16">
        <f>ROUND(('фонд начисленной заработной пла'!G18/'среднесписочная численность'!G18/12)*1000,1)</f>
        <v>24359</v>
      </c>
      <c r="H18" s="17">
        <f t="shared" si="12"/>
        <v>104.1</v>
      </c>
      <c r="I18" s="16">
        <f>ROUND(('фонд начисленной заработной пла'!I18/'среднесписочная численность'!I18/12)*1000,1)</f>
        <v>25641</v>
      </c>
      <c r="J18" s="17">
        <f t="shared" si="12"/>
        <v>105.3</v>
      </c>
      <c r="K18" s="16">
        <f>ROUND(('фонд начисленной заработной пла'!K18/'среднесписочная численность'!I18/12)*1000,1)</f>
        <v>27051.3</v>
      </c>
      <c r="L18" s="17">
        <f t="shared" si="12"/>
        <v>105.5</v>
      </c>
      <c r="M18" s="17"/>
    </row>
    <row r="19" spans="1:13" ht="0.75" hidden="1" customHeight="1">
      <c r="A19" s="15"/>
      <c r="B19" s="16"/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7"/>
    </row>
    <row r="20" spans="1:13" ht="18" hidden="1" customHeight="1">
      <c r="A20" s="15" t="s">
        <v>64</v>
      </c>
      <c r="B20" s="16">
        <f>ROUND(('фонд начисленной заработной пла'!B20/'среднесписочная численность'!B20/12)*1000,1)</f>
        <v>26213.200000000001</v>
      </c>
      <c r="C20" s="16">
        <f>ROUND(('фонд начисленной заработной пла'!C20/'среднесписочная численность'!C20/12)*1000,1)</f>
        <v>29427.200000000001</v>
      </c>
      <c r="D20" s="17">
        <f t="shared" si="10"/>
        <v>112.3</v>
      </c>
      <c r="E20" s="16">
        <f>ROUND(('фонд начисленной заработной пла'!E20/'среднесписочная численность'!E20/12)*1000,1)</f>
        <v>30769.200000000001</v>
      </c>
      <c r="F20" s="17">
        <f t="shared" si="11"/>
        <v>104.6</v>
      </c>
      <c r="G20" s="16">
        <f>ROUND(('фонд начисленной заработной пла'!G20/'среднесписочная численность'!G20/12)*1000,1)</f>
        <v>32284.400000000001</v>
      </c>
      <c r="H20" s="17">
        <f t="shared" si="12"/>
        <v>104.9</v>
      </c>
      <c r="I20" s="16">
        <f>ROUND(('фонд начисленной заработной пла'!I20/'среднесписочная численность'!I20/12)*1000,1)</f>
        <v>34149.199999999997</v>
      </c>
      <c r="J20" s="17">
        <f t="shared" si="12"/>
        <v>105.8</v>
      </c>
      <c r="K20" s="16">
        <f>ROUND(('фонд начисленной заработной пла'!K20/'среднесписочная численность'!I20/12)*1000,1)</f>
        <v>36163.800000000003</v>
      </c>
      <c r="L20" s="17">
        <f t="shared" si="12"/>
        <v>105.9</v>
      </c>
      <c r="M20" s="84"/>
    </row>
    <row r="21" spans="1:13" ht="18" hidden="1" customHeight="1">
      <c r="A21" s="15" t="s">
        <v>65</v>
      </c>
      <c r="B21" s="16">
        <f>ROUND(('фонд начисленной заработной пла'!B21/'среднесписочная численность'!B21/12)*1000,1)</f>
        <v>30086.7</v>
      </c>
      <c r="C21" s="16">
        <f>ROUND(('фонд начисленной заработной пла'!C21/'среднесписочная численность'!C21/12)*1000,1)</f>
        <v>29336.9</v>
      </c>
      <c r="D21" s="17">
        <f t="shared" si="10"/>
        <v>97.5</v>
      </c>
      <c r="E21" s="16">
        <f>ROUND(('фонд начисленной заработной пла'!E21/'среднесписочная численность'!E21/12)*1000,1)</f>
        <v>31693.7</v>
      </c>
      <c r="F21" s="17">
        <f t="shared" si="11"/>
        <v>108</v>
      </c>
      <c r="G21" s="16">
        <f>ROUND(('фонд начисленной заработной пла'!G21/'среднесписочная численность'!G21/12)*1000,1)</f>
        <v>33246.800000000003</v>
      </c>
      <c r="H21" s="17">
        <f t="shared" si="12"/>
        <v>104.9</v>
      </c>
      <c r="I21" s="16">
        <f>ROUND(('фонд начисленной заработной пла'!I21/'среднесписочная численность'!I21/12)*1000,1)</f>
        <v>35108.800000000003</v>
      </c>
      <c r="J21" s="17">
        <f t="shared" si="12"/>
        <v>105.6</v>
      </c>
      <c r="K21" s="16">
        <f>ROUND(('фонд начисленной заработной пла'!K21/'среднесписочная численность'!I21/12)*1000,1)</f>
        <v>37144.9</v>
      </c>
      <c r="L21" s="17">
        <f t="shared" si="12"/>
        <v>105.8</v>
      </c>
      <c r="M21" s="17"/>
    </row>
    <row r="22" spans="1:13" ht="15.75" hidden="1" customHeight="1">
      <c r="A22" s="15" t="s">
        <v>66</v>
      </c>
      <c r="B22" s="16">
        <f>ROUND(('фонд начисленной заработной пла'!B22/'среднесписочная численность'!B22/12)*1000,1)</f>
        <v>32825.5</v>
      </c>
      <c r="C22" s="16">
        <f>ROUND(('фонд начисленной заработной пла'!C22/'среднесписочная численность'!C22/12)*1000,1)</f>
        <v>31988</v>
      </c>
      <c r="D22" s="17">
        <f t="shared" si="10"/>
        <v>97.4</v>
      </c>
      <c r="E22" s="16">
        <f>ROUND(('фонд начисленной заработной пла'!E22/'среднесписочная численность'!E22/12)*1000,1)</f>
        <v>32954.5</v>
      </c>
      <c r="F22" s="17">
        <f t="shared" si="11"/>
        <v>103</v>
      </c>
      <c r="G22" s="16">
        <f>ROUND(('фонд начисленной заработной пла'!G22/'среднесписочная численность'!G22/12)*1000,1)</f>
        <v>34469.699999999997</v>
      </c>
      <c r="H22" s="17">
        <f t="shared" si="12"/>
        <v>104.6</v>
      </c>
      <c r="I22" s="16">
        <f>ROUND(('фонд начисленной заработной пла'!I22/'среднесписочная численность'!I22/12)*1000,1)</f>
        <v>36212.1</v>
      </c>
      <c r="J22" s="17">
        <f t="shared" si="12"/>
        <v>105.1</v>
      </c>
      <c r="K22" s="16">
        <f>ROUND(('фонд начисленной заработной пла'!K22/'среднесписочная численность'!I22/12)*1000,1)</f>
        <v>38333.300000000003</v>
      </c>
      <c r="L22" s="17">
        <f t="shared" si="12"/>
        <v>105.9</v>
      </c>
      <c r="M22" s="17"/>
    </row>
    <row r="23" spans="1:13" ht="15.75" hidden="1" customHeight="1">
      <c r="A23" s="15" t="s">
        <v>67</v>
      </c>
      <c r="B23" s="16">
        <f>ROUND(('фонд начисленной заработной пла'!B23/'среднесписочная численность'!B23/12)*1000,1)</f>
        <v>40367.199999999997</v>
      </c>
      <c r="C23" s="16">
        <f>ROUND(('фонд начисленной заработной пла'!C23/'среднесписочная численность'!C23/12)*1000,1)</f>
        <v>41691.1</v>
      </c>
      <c r="D23" s="17">
        <f t="shared" si="10"/>
        <v>103.3</v>
      </c>
      <c r="E23" s="16">
        <f>ROUND(('фонд начисленной заработной пла'!E23/'среднесписочная численность'!E23/12)*1000,1)</f>
        <v>42105.3</v>
      </c>
      <c r="F23" s="17">
        <f t="shared" si="11"/>
        <v>101</v>
      </c>
      <c r="G23" s="16">
        <f>ROUND(('фонд начисленной заработной пла'!G23/'среднесписочная численность'!G23/12)*1000,1)</f>
        <v>43859.6</v>
      </c>
      <c r="H23" s="17">
        <f t="shared" si="12"/>
        <v>104.2</v>
      </c>
      <c r="I23" s="16">
        <f>ROUND(('фонд начисленной заработной пла'!I23/'среднесписочная численность'!I23/12)*1000,1)</f>
        <v>46184.2</v>
      </c>
      <c r="J23" s="17">
        <f t="shared" si="12"/>
        <v>105.3</v>
      </c>
      <c r="K23" s="16">
        <f>ROUND(('фонд начисленной заработной пла'!K23/'среднесписочная численность'!I23/12)*1000,1)</f>
        <v>48954.7</v>
      </c>
      <c r="L23" s="17">
        <f t="shared" si="12"/>
        <v>106</v>
      </c>
      <c r="M23" s="17"/>
    </row>
    <row r="24" spans="1:13" ht="15.75" hidden="1" customHeight="1">
      <c r="A24" s="15" t="s">
        <v>68</v>
      </c>
      <c r="B24" s="16">
        <f>ROUND(('фонд начисленной заработной пла'!B24/'среднесписочная численность'!B24/12)*1000,1)</f>
        <v>22728.9</v>
      </c>
      <c r="C24" s="16">
        <f>ROUND(('фонд начисленной заработной пла'!C24/'среднесписочная численность'!C24/12)*1000,1)</f>
        <v>24309.1</v>
      </c>
      <c r="D24" s="17">
        <f t="shared" si="10"/>
        <v>107</v>
      </c>
      <c r="E24" s="16">
        <f>ROUND(('фонд начисленной заработной пла'!E24/'среднесписочная численность'!E24/12)*1000,1)</f>
        <v>26250</v>
      </c>
      <c r="F24" s="17">
        <f t="shared" si="11"/>
        <v>108</v>
      </c>
      <c r="G24" s="16">
        <f>ROUND(('фонд начисленной заработной пла'!G24/'среднесписочная численность'!G24/12)*1000,1)</f>
        <v>27333.3</v>
      </c>
      <c r="H24" s="17">
        <f t="shared" si="12"/>
        <v>104.1</v>
      </c>
      <c r="I24" s="16">
        <f>ROUND(('фонд начисленной заработной пла'!I24/'среднесписочная численность'!I24/12)*1000,1)</f>
        <v>28833.3</v>
      </c>
      <c r="J24" s="17">
        <f t="shared" si="12"/>
        <v>105.5</v>
      </c>
      <c r="K24" s="16">
        <f>ROUND(('фонд начисленной заработной пла'!K24/'среднесписочная численность'!I24/12)*1000,1)</f>
        <v>30500</v>
      </c>
      <c r="L24" s="17">
        <f t="shared" si="12"/>
        <v>105.8</v>
      </c>
      <c r="M24" s="17"/>
    </row>
    <row r="25" spans="1:13" ht="15.75" hidden="1" customHeight="1">
      <c r="A25" s="15" t="s">
        <v>69</v>
      </c>
      <c r="B25" s="54">
        <f>ROUND(('фонд начисленной заработной пла'!B25/'среднесписочная численность'!B25/12)*1000,1)</f>
        <v>28036.400000000001</v>
      </c>
      <c r="C25" s="16">
        <f>ROUND(('фонд начисленной заработной пла'!C25/'среднесписочная численность'!C25/12)*1000,1)</f>
        <v>32013</v>
      </c>
      <c r="D25" s="17">
        <f t="shared" si="10"/>
        <v>114.2</v>
      </c>
      <c r="E25" s="16" t="e">
        <f>ROUND(('фонд начисленной заработной пла'!E25/'среднесписочная численность'!E25/12)*1000,1)</f>
        <v>#DIV/0!</v>
      </c>
      <c r="F25" s="17" t="e">
        <f t="shared" si="11"/>
        <v>#DIV/0!</v>
      </c>
      <c r="G25" s="16" t="e">
        <f>ROUND(('фонд начисленной заработной пла'!G25/'среднесписочная численность'!G25/12)*1000,1)</f>
        <v>#DIV/0!</v>
      </c>
      <c r="H25" s="17" t="e">
        <f t="shared" si="12"/>
        <v>#DIV/0!</v>
      </c>
      <c r="I25" s="16" t="e">
        <f>ROUND(('фонд начисленной заработной пла'!I25/'среднесписочная численность'!I25/12)*1000,1)</f>
        <v>#DIV/0!</v>
      </c>
      <c r="J25" s="17" t="e">
        <f t="shared" si="12"/>
        <v>#DIV/0!</v>
      </c>
      <c r="K25" s="16" t="e">
        <f>ROUND(('фонд начисленной заработной пла'!K25/'среднесписочная численность'!I25/12)*1000,1)</f>
        <v>#DIV/0!</v>
      </c>
      <c r="L25" s="17" t="e">
        <f t="shared" si="12"/>
        <v>#DIV/0!</v>
      </c>
      <c r="M25" s="17"/>
    </row>
    <row r="26" spans="1:13" ht="15.75" hidden="1" customHeight="1">
      <c r="A26" s="15" t="s">
        <v>70</v>
      </c>
      <c r="B26" s="16">
        <f>ROUND(('фонд начисленной заработной пла'!B26/'среднесписочная численность'!B26/12)*1000,1)</f>
        <v>25435.8</v>
      </c>
      <c r="C26" s="16">
        <f>ROUND(('фонд начисленной заработной пла'!C26/'среднесписочная численность'!C26/12)*1000,1)</f>
        <v>35643.9</v>
      </c>
      <c r="D26" s="17">
        <f t="shared" si="10"/>
        <v>140.1</v>
      </c>
      <c r="E26" s="16">
        <f>ROUND(('фонд начисленной заработной пла'!E26/'среднесписочная численность'!E26/12)*1000,1)</f>
        <v>20098.5</v>
      </c>
      <c r="F26" s="17">
        <f t="shared" si="11"/>
        <v>56.4</v>
      </c>
      <c r="G26" s="16" t="e">
        <f>ROUND(('фонд начисленной заработной пла'!G26/'среднесписочная численность'!G26/12)*1000,1)</f>
        <v>#DIV/0!</v>
      </c>
      <c r="H26" s="17" t="e">
        <f t="shared" si="12"/>
        <v>#DIV/0!</v>
      </c>
      <c r="I26" s="16" t="e">
        <f>ROUND(('фонд начисленной заработной пла'!I26/'среднесписочная численность'!I26/12)*1000,1)</f>
        <v>#DIV/0!</v>
      </c>
      <c r="J26" s="17" t="e">
        <f t="shared" si="12"/>
        <v>#DIV/0!</v>
      </c>
      <c r="K26" s="16" t="e">
        <f>ROUND(('фонд начисленной заработной пла'!K26/'среднесписочная численность'!I26/12)*1000,1)</f>
        <v>#DIV/0!</v>
      </c>
      <c r="L26" s="17" t="e">
        <f t="shared" si="12"/>
        <v>#DIV/0!</v>
      </c>
      <c r="M26" s="17"/>
    </row>
    <row r="27" spans="1:13" ht="15.75" hidden="1" customHeight="1">
      <c r="A27" s="15" t="s">
        <v>75</v>
      </c>
      <c r="B27" s="16">
        <f>ROUND(('фонд начисленной заработной пла'!B27/'среднесписочная численность'!B27/12)*1000,1)</f>
        <v>25333.7</v>
      </c>
      <c r="C27" s="16">
        <f>ROUND(('фонд начисленной заработной пла'!C27/'среднесписочная численность'!C27/12)*1000,1)</f>
        <v>22320.7</v>
      </c>
      <c r="D27" s="17">
        <f t="shared" si="10"/>
        <v>88.1</v>
      </c>
      <c r="E27" s="16">
        <f>ROUND(('фонд начисленной заработной пла'!E27/'среднесписочная численность'!E27/12)*1000,1)</f>
        <v>23888.9</v>
      </c>
      <c r="F27" s="17">
        <f t="shared" si="11"/>
        <v>107</v>
      </c>
      <c r="G27" s="16">
        <f>ROUND(('фонд начисленной заработной пла'!G27/'среднесписочная численность'!G27/12)*1000,1)</f>
        <v>24302.400000000001</v>
      </c>
      <c r="H27" s="17">
        <f t="shared" si="12"/>
        <v>101.7</v>
      </c>
      <c r="I27" s="16">
        <f>ROUND(('фонд начисленной заработной пла'!I27/'среднесписочная численность'!I27/12)*1000,1)</f>
        <v>25736.1</v>
      </c>
      <c r="J27" s="17">
        <f t="shared" si="12"/>
        <v>105.9</v>
      </c>
      <c r="K27" s="16">
        <f>ROUND(('фонд начисленной заработной пла'!K27/'среднесписочная численность'!I27/12)*1000,1)</f>
        <v>27350.400000000001</v>
      </c>
      <c r="L27" s="17">
        <f t="shared" si="12"/>
        <v>106.3</v>
      </c>
      <c r="M27" s="17"/>
    </row>
    <row r="28" spans="1:13" ht="15.75" hidden="1" customHeight="1">
      <c r="A28" s="15" t="s">
        <v>71</v>
      </c>
      <c r="B28" s="16">
        <f>ROUND(('фонд начисленной заработной пла'!B28/'среднесписочная численность'!B28/12)*1000,1)</f>
        <v>26568.6</v>
      </c>
      <c r="C28" s="16">
        <f>ROUND(('фонд начисленной заработной пла'!C28/'среднесписочная численность'!C28/12)*1000,1)</f>
        <v>32051.3</v>
      </c>
      <c r="D28" s="17">
        <f t="shared" si="10"/>
        <v>120.6</v>
      </c>
      <c r="E28" s="16">
        <f>ROUND(('фонд начисленной заработной пла'!E28/'среднесписочная численность'!E28/12)*1000,1)</f>
        <v>34013.599999999999</v>
      </c>
      <c r="F28" s="17">
        <f t="shared" si="11"/>
        <v>106.1</v>
      </c>
      <c r="G28" s="16">
        <f>ROUND(('фонд начисленной заработной пла'!G28/'среднесписочная численность'!G28/12)*1000,1)</f>
        <v>35816.300000000003</v>
      </c>
      <c r="H28" s="17">
        <f t="shared" si="12"/>
        <v>105.3</v>
      </c>
      <c r="I28" s="16">
        <f>ROUND(('фонд начисленной заработной пла'!I28/'среднесписочная численность'!I28/12)*1000,1)</f>
        <v>37892.9</v>
      </c>
      <c r="J28" s="17">
        <f t="shared" si="12"/>
        <v>105.8</v>
      </c>
      <c r="K28" s="16">
        <f>ROUND(('фонд начисленной заработной пла'!K28/'среднесписочная численность'!I28/12)*1000,1)</f>
        <v>40136.1</v>
      </c>
      <c r="L28" s="17">
        <f t="shared" si="12"/>
        <v>105.9</v>
      </c>
      <c r="M28" s="17"/>
    </row>
    <row r="29" spans="1:13" ht="15.75" hidden="1" customHeight="1">
      <c r="A29" s="15" t="s">
        <v>72</v>
      </c>
      <c r="B29" s="16">
        <f>ROUND(('фонд начисленной заработной пла'!B29/'среднесписочная численность'!B29/12)*1000,1)</f>
        <v>24160.400000000001</v>
      </c>
      <c r="C29" s="16">
        <f>ROUND(('фонд начисленной заработной пла'!C29/'среднесписочная численность'!C29/12)*1000,1)</f>
        <v>25635.200000000001</v>
      </c>
      <c r="D29" s="17">
        <f t="shared" si="10"/>
        <v>106.1</v>
      </c>
      <c r="E29" s="16">
        <f>ROUND(('фонд начисленной заработной пла'!E29/'среднесписочная численность'!E29/12)*1000,1)</f>
        <v>27215.200000000001</v>
      </c>
      <c r="F29" s="17">
        <f t="shared" si="11"/>
        <v>106.2</v>
      </c>
      <c r="G29" s="16">
        <f>ROUND(('фонд начисленной заработной пла'!G29/'среднесписочная численность'!G29/12)*1000,1)</f>
        <v>28702.5</v>
      </c>
      <c r="H29" s="17">
        <f t="shared" si="12"/>
        <v>105.5</v>
      </c>
      <c r="I29" s="16">
        <f>ROUND(('фонд начисленной заработной пла'!I29/'среднесписочная численность'!I29/12)*1000,1)</f>
        <v>30424.1</v>
      </c>
      <c r="J29" s="17">
        <f t="shared" si="12"/>
        <v>106</v>
      </c>
      <c r="K29" s="16">
        <f>ROUND(('фонд начисленной заработной пла'!K29/'среднесписочная численность'!I29/12)*1000,1)</f>
        <v>32340.7</v>
      </c>
      <c r="L29" s="17">
        <f t="shared" si="12"/>
        <v>106.3</v>
      </c>
      <c r="M29" s="17"/>
    </row>
    <row r="30" spans="1:13" ht="15.75" hidden="1" customHeight="1">
      <c r="A30" s="15" t="s">
        <v>73</v>
      </c>
      <c r="B30" s="16">
        <f>ROUND(('фонд начисленной заработной пла'!B30/'среднесписочная численность'!B30/12)*1000,1)</f>
        <v>22975.8</v>
      </c>
      <c r="C30" s="16">
        <f>ROUND(('фонд начисленной заработной пла'!C30/'среднесписочная численность'!C30/12)*1000,1)</f>
        <v>26013.1</v>
      </c>
      <c r="D30" s="17">
        <f t="shared" si="10"/>
        <v>113.2</v>
      </c>
      <c r="E30" s="16">
        <f>ROUND(('фонд начисленной заработной пла'!E30/'среднесписочная численность'!E30/12)*1000,1)</f>
        <v>27604.2</v>
      </c>
      <c r="F30" s="17">
        <f t="shared" si="11"/>
        <v>106.1</v>
      </c>
      <c r="G30" s="16">
        <f>ROUND(('фонд начисленной заработной пла'!G30/'среднесписочная численность'!G30/12)*1000,1)</f>
        <v>29077.5</v>
      </c>
      <c r="H30" s="17">
        <f t="shared" si="12"/>
        <v>105.3</v>
      </c>
      <c r="I30" s="16">
        <f>ROUND(('фонд начисленной заработной пла'!I30/'среднесписочная численность'!I30/12)*1000,1)</f>
        <v>30792.799999999999</v>
      </c>
      <c r="J30" s="17">
        <f t="shared" si="12"/>
        <v>105.9</v>
      </c>
      <c r="K30" s="16">
        <f>ROUND(('фонд начисленной заработной пла'!K30/'среднесписочная численность'!I30/12)*1000,1)</f>
        <v>32701.4</v>
      </c>
      <c r="L30" s="17">
        <f t="shared" si="12"/>
        <v>106.2</v>
      </c>
      <c r="M30" s="17"/>
    </row>
    <row r="31" spans="1:13" ht="15" hidden="1" customHeight="1">
      <c r="A31" s="15" t="s">
        <v>74</v>
      </c>
      <c r="B31" s="16">
        <f>ROUND(('фонд начисленной заработной пла'!B31/'среднесписочная численность'!B31/12)*1000,1)</f>
        <v>30684.5</v>
      </c>
      <c r="C31" s="16">
        <f>ROUND(('фонд начисленной заработной пла'!C31/'среднесписочная численность'!C31/12)*1000,1)</f>
        <v>31039.599999999999</v>
      </c>
      <c r="D31" s="17">
        <f t="shared" si="10"/>
        <v>101.2</v>
      </c>
      <c r="E31" s="16">
        <f>ROUND(('фонд начисленной заработной пла'!E31/'среднесписочная численность'!E31/12)*1000,1)</f>
        <v>32063.8</v>
      </c>
      <c r="F31" s="17">
        <f t="shared" ref="F31" si="14">ROUND(E31/C31*100,1)</f>
        <v>103.3</v>
      </c>
      <c r="G31" s="16">
        <f>ROUND(('фонд начисленной заработной пла'!G31/'среднесписочная численность'!G31/12)*1000,1)</f>
        <v>33506.699999999997</v>
      </c>
      <c r="H31" s="17">
        <f t="shared" si="12"/>
        <v>104.5</v>
      </c>
      <c r="I31" s="16">
        <f>ROUND(('фонд начисленной заработной пла'!I31/'среднесписочная численность'!I31/12)*1000,1)</f>
        <v>35516.699999999997</v>
      </c>
      <c r="J31" s="17">
        <f t="shared" si="12"/>
        <v>106</v>
      </c>
      <c r="K31" s="16">
        <f>ROUND(('фонд начисленной заработной пла'!K31/'среднесписочная численность'!I31/12)*1000,1)</f>
        <v>37932.1</v>
      </c>
      <c r="L31" s="17">
        <f t="shared" si="12"/>
        <v>106.8</v>
      </c>
      <c r="M31" s="17"/>
    </row>
    <row r="32" spans="1:13" ht="1.5" hidden="1" customHeight="1">
      <c r="A32" s="27" t="s">
        <v>0</v>
      </c>
      <c r="B32" s="26" t="e">
        <f>ROUND(('фонд начисленной заработной пла'!B32/'среднесписочная численность'!B32/12)*1000,1)</f>
        <v>#DIV/0!</v>
      </c>
      <c r="C32" s="26" t="e">
        <f>ROUND(('фонд начисленной заработной пла'!C32/'среднесписочная численность'!C32/12)*1000,1)</f>
        <v>#DIV/0!</v>
      </c>
      <c r="D32" s="28" t="e">
        <f t="shared" si="10"/>
        <v>#DIV/0!</v>
      </c>
      <c r="E32" s="26" t="e">
        <f>ROUND(('фонд начисленной заработной пла'!E32/'среднесписочная численность'!E32/12)*1000,1)</f>
        <v>#DIV/0!</v>
      </c>
      <c r="F32" s="28" t="e">
        <f t="shared" ref="F32:F34" si="15">ROUND(E32/C32*100,1)</f>
        <v>#DIV/0!</v>
      </c>
      <c r="G32" s="26" t="e">
        <f>ROUND(('фонд начисленной заработной пла'!G32/'среднесписочная численность'!G32/12)*1000,1)</f>
        <v>#DIV/0!</v>
      </c>
      <c r="H32" s="28" t="e">
        <f t="shared" ref="H32:H34" si="16">ROUND(G32/E32*100,1)</f>
        <v>#DIV/0!</v>
      </c>
      <c r="I32" s="26" t="e">
        <f>ROUND(('фонд начисленной заработной пла'!G32/'среднесписочная численность'!G32/12)*1000,1)</f>
        <v>#DIV/0!</v>
      </c>
      <c r="J32" s="28" t="e">
        <f t="shared" ref="J32:J34" si="17">ROUND(I32/E32*100,1)</f>
        <v>#DIV/0!</v>
      </c>
      <c r="K32" s="26" t="e">
        <f>ROUND(('фонд начисленной заработной пла'!K32/'среднесписочная численность'!I32/12)*1000,1)</f>
        <v>#DIV/0!</v>
      </c>
      <c r="L32" s="28" t="e">
        <f t="shared" ref="L32:L34" si="18">ROUND(K32/G32*100,1)</f>
        <v>#DIV/0!</v>
      </c>
      <c r="M32" s="28"/>
    </row>
    <row r="33" spans="1:24" ht="18" hidden="1" customHeight="1">
      <c r="A33" s="15" t="str">
        <f>'фонд начисленной заработной пла'!A33</f>
        <v>(наименование предприятия, организации)</v>
      </c>
      <c r="B33" s="16" t="e">
        <f>ROUND(('фонд начисленной заработной пла'!B33/'среднесписочная численность'!B33/12)*1000,1)</f>
        <v>#DIV/0!</v>
      </c>
      <c r="C33" s="16" t="e">
        <f>ROUND(('фонд начисленной заработной пла'!C33/'среднесписочная численность'!C33/12)*1000,1)</f>
        <v>#DIV/0!</v>
      </c>
      <c r="D33" s="17" t="e">
        <f t="shared" si="10"/>
        <v>#DIV/0!</v>
      </c>
      <c r="E33" s="16" t="e">
        <f>ROUND(('фонд начисленной заработной пла'!E33/'среднесписочная численность'!E33/12)*1000,1)</f>
        <v>#DIV/0!</v>
      </c>
      <c r="F33" s="17" t="e">
        <f t="shared" si="15"/>
        <v>#DIV/0!</v>
      </c>
      <c r="G33" s="16" t="e">
        <f>ROUND(('фонд начисленной заработной пла'!G33/'среднесписочная численность'!G33/12)*1000,1)</f>
        <v>#DIV/0!</v>
      </c>
      <c r="H33" s="17" t="e">
        <f t="shared" si="16"/>
        <v>#DIV/0!</v>
      </c>
      <c r="I33" s="16" t="e">
        <f>ROUND(('фонд начисленной заработной пла'!G33/'среднесписочная численность'!G33/12)*1000,1)</f>
        <v>#DIV/0!</v>
      </c>
      <c r="J33" s="17" t="e">
        <f t="shared" si="17"/>
        <v>#DIV/0!</v>
      </c>
      <c r="K33" s="16" t="e">
        <f>ROUND(('фонд начисленной заработной пла'!K33/'среднесписочная численность'!I33/12)*1000,1)</f>
        <v>#DIV/0!</v>
      </c>
      <c r="L33" s="17" t="e">
        <f t="shared" si="18"/>
        <v>#DIV/0!</v>
      </c>
      <c r="M33" s="17"/>
    </row>
    <row r="34" spans="1:24" ht="18" hidden="1" customHeight="1">
      <c r="A34" s="15" t="str">
        <f>'фонд начисленной заработной пла'!A34</f>
        <v>(наименование предприятия, организации)</v>
      </c>
      <c r="B34" s="16" t="e">
        <f>ROUND(('фонд начисленной заработной пла'!B34/'среднесписочная численность'!B34/12)*1000,1)</f>
        <v>#DIV/0!</v>
      </c>
      <c r="C34" s="16" t="e">
        <f>ROUND(('фонд начисленной заработной пла'!C34/'среднесписочная численность'!C34/12)*1000,1)</f>
        <v>#DIV/0!</v>
      </c>
      <c r="D34" s="17" t="e">
        <f t="shared" si="10"/>
        <v>#DIV/0!</v>
      </c>
      <c r="E34" s="16" t="e">
        <f>ROUND(('фонд начисленной заработной пла'!E34/'среднесписочная численность'!E34/12)*1000,1)</f>
        <v>#DIV/0!</v>
      </c>
      <c r="F34" s="17" t="e">
        <f t="shared" si="15"/>
        <v>#DIV/0!</v>
      </c>
      <c r="G34" s="16" t="e">
        <f>ROUND(('фонд начисленной заработной пла'!G34/'среднесписочная численность'!G34/12)*1000,1)</f>
        <v>#DIV/0!</v>
      </c>
      <c r="H34" s="17" t="e">
        <f t="shared" si="16"/>
        <v>#DIV/0!</v>
      </c>
      <c r="I34" s="16" t="e">
        <f>ROUND(('фонд начисленной заработной пла'!G34/'среднесписочная численность'!G34/12)*1000,1)</f>
        <v>#DIV/0!</v>
      </c>
      <c r="J34" s="17" t="e">
        <f t="shared" si="17"/>
        <v>#DIV/0!</v>
      </c>
      <c r="K34" s="16" t="e">
        <f>ROUND(('фонд начисленной заработной пла'!K34/'среднесписочная численность'!I34/12)*1000,1)</f>
        <v>#DIV/0!</v>
      </c>
      <c r="L34" s="17" t="e">
        <f t="shared" si="18"/>
        <v>#DIV/0!</v>
      </c>
      <c r="M34" s="17"/>
    </row>
    <row r="35" spans="1:24" ht="15.75" hidden="1" customHeight="1">
      <c r="A35" s="27" t="s">
        <v>1</v>
      </c>
      <c r="B35" s="33">
        <f>ROUND(('фонд начисленной заработной пла'!B35/'среднесписочная численность'!B35/12)*1000,1)</f>
        <v>29764.3</v>
      </c>
      <c r="C35" s="71">
        <f>ROUND(('фонд начисленной заработной пла'!C35/'среднесписочная численность'!C35/12)*1000,1)</f>
        <v>31700.1</v>
      </c>
      <c r="D35" s="32">
        <f t="shared" si="10"/>
        <v>106.5</v>
      </c>
      <c r="E35" s="71">
        <f>ROUND(('фонд начисленной заработной пла'!E35/'среднесписочная численность'!E35/12)*1000,1)</f>
        <v>32976</v>
      </c>
      <c r="F35" s="32">
        <f t="shared" ref="F35:L35" si="19">ROUND(E35/C35*100,1)</f>
        <v>104</v>
      </c>
      <c r="G35" s="71">
        <f>ROUND(('фонд начисленной заработной пла'!G35/'среднесписочная численность'!G35/12)*1000,1)</f>
        <v>34832.699999999997</v>
      </c>
      <c r="H35" s="32">
        <f t="shared" si="19"/>
        <v>105.6</v>
      </c>
      <c r="I35" s="71">
        <f>ROUND(('фонд начисленной заработной пла'!I35/'среднесписочная численность'!I35/12)*1000,1)</f>
        <v>37001.800000000003</v>
      </c>
      <c r="J35" s="32">
        <f t="shared" si="19"/>
        <v>106.2</v>
      </c>
      <c r="K35" s="71">
        <f>ROUND(('фонд начисленной заработной пла'!K35/'среднесписочная численность'!K35/12)*1000,1)</f>
        <v>39360</v>
      </c>
      <c r="L35" s="32">
        <f t="shared" si="19"/>
        <v>106.4</v>
      </c>
      <c r="M35" s="32"/>
    </row>
    <row r="36" spans="1:24" ht="15" hidden="1" customHeight="1">
      <c r="A36" s="11" t="s">
        <v>2</v>
      </c>
      <c r="B36" s="12"/>
      <c r="C36" s="12"/>
      <c r="D36" s="8"/>
      <c r="E36" s="12"/>
      <c r="F36" s="8"/>
      <c r="G36" s="12"/>
      <c r="H36" s="8"/>
      <c r="I36" s="12"/>
      <c r="J36" s="8"/>
      <c r="K36" s="12"/>
      <c r="L36" s="8"/>
      <c r="M36" s="8"/>
    </row>
    <row r="37" spans="1:24" ht="15" hidden="1" customHeight="1">
      <c r="A37" s="22" t="s">
        <v>20</v>
      </c>
      <c r="B37" s="60">
        <f>ROUND(('фонд начисленной заработной пла'!B37/'среднесписочная численность'!B37/12)*1000,1)</f>
        <v>29695.200000000001</v>
      </c>
      <c r="C37" s="25">
        <f>ROUND(('фонд начисленной заработной пла'!C37/'среднесписочная численность'!C37/12)*1000,1)</f>
        <v>31479.1</v>
      </c>
      <c r="D37" s="24">
        <f t="shared" ref="D37:D68" si="20">ROUND(C37/B37*100,1)</f>
        <v>106</v>
      </c>
      <c r="E37" s="25">
        <f>ROUND(('фонд начисленной заработной пла'!E37/'среднесписочная численность'!E37/12)*1000,1)</f>
        <v>33211.599999999999</v>
      </c>
      <c r="F37" s="24">
        <f t="shared" ref="F37:F39" si="21">ROUND(E37/C37*100,1)</f>
        <v>105.5</v>
      </c>
      <c r="G37" s="25">
        <f>ROUND(('фонд начисленной заработной пла'!G37/'среднесписочная численность'!G37/12)*1000,1)</f>
        <v>35304</v>
      </c>
      <c r="H37" s="24">
        <f t="shared" ref="H37:H39" si="22">ROUND(G37/E37*100,1)</f>
        <v>106.3</v>
      </c>
      <c r="I37" s="25">
        <f>ROUND(('фонд начисленной заработной пла'!I37/'среднесписочная численность'!I37/12)*1000,1)</f>
        <v>37563.300000000003</v>
      </c>
      <c r="J37" s="24">
        <f t="shared" ref="J37:J100" si="23">ROUND(I37/E37*100,1)</f>
        <v>113.1</v>
      </c>
      <c r="K37" s="25">
        <f>ROUND(('фонд начисленной заработной пла'!K37/'среднесписочная численность'!I37/12)*1000,1)</f>
        <v>40004.9</v>
      </c>
      <c r="L37" s="24">
        <f t="shared" ref="L37" si="24">ROUND(K37/I37*100,1)</f>
        <v>106.5</v>
      </c>
      <c r="M37" s="24"/>
    </row>
    <row r="38" spans="1:24" ht="14.25" hidden="1" customHeight="1">
      <c r="A38" s="15" t="str">
        <f>'фонд начисленной заработной пла'!A38</f>
        <v>ООО "Теткинский сахарный завод"</v>
      </c>
      <c r="B38" s="16">
        <f>ROUND(('фонд начисленной заработной пла'!B38/'среднесписочная численность'!B38/12)*1000,1)</f>
        <v>29695.200000000001</v>
      </c>
      <c r="C38" s="16">
        <f>ROUND(('фонд начисленной заработной пла'!C38/'среднесписочная численность'!C38/12)*1000,1)</f>
        <v>31479.1</v>
      </c>
      <c r="D38" s="24">
        <f t="shared" si="20"/>
        <v>106</v>
      </c>
      <c r="E38" s="16">
        <f>ROUND(('фонд начисленной заработной пла'!E38/'среднесписочная численность'!E38/12)*1000,1)</f>
        <v>33211.599999999999</v>
      </c>
      <c r="F38" s="17">
        <f t="shared" si="21"/>
        <v>105.5</v>
      </c>
      <c r="G38" s="16">
        <f>ROUND(('фонд начисленной заработной пла'!G38/'среднесписочная численность'!G38/12)*1000,1)</f>
        <v>35304</v>
      </c>
      <c r="H38" s="17">
        <f t="shared" si="22"/>
        <v>106.3</v>
      </c>
      <c r="I38" s="16">
        <f>ROUND(('фонд начисленной заработной пла'!I38/'среднесписочная численность'!I38/12)*1000,1)</f>
        <v>37563.300000000003</v>
      </c>
      <c r="J38" s="17">
        <f t="shared" si="23"/>
        <v>113.1</v>
      </c>
      <c r="K38" s="16">
        <f>ROUND(('фонд начисленной заработной пла'!K38/'среднесписочная численность'!K38/12)*1000,1)</f>
        <v>40004.9</v>
      </c>
      <c r="L38" s="24">
        <f t="shared" ref="L38" si="25">ROUND(K38/I38*100,1)</f>
        <v>106.5</v>
      </c>
      <c r="M38" s="17"/>
    </row>
    <row r="39" spans="1:24" ht="19.5" hidden="1" customHeight="1">
      <c r="A39" s="69"/>
      <c r="B39" s="51">
        <v>0</v>
      </c>
      <c r="C39" s="16" t="e">
        <f>ROUND(('фонд начисленной заработной пла'!C39/'среднесписочная численность'!C39/12)*1000,1)</f>
        <v>#DIV/0!</v>
      </c>
      <c r="D39" s="17" t="e">
        <f t="shared" si="20"/>
        <v>#DIV/0!</v>
      </c>
      <c r="E39" s="16" t="e">
        <f>ROUND(('фонд начисленной заработной пла'!E39/'среднесписочная численность'!E39/12)*1000,1)</f>
        <v>#DIV/0!</v>
      </c>
      <c r="F39" s="17" t="e">
        <f t="shared" si="21"/>
        <v>#DIV/0!</v>
      </c>
      <c r="G39" s="16" t="e">
        <f>ROUND(('фонд начисленной заработной пла'!G39/'среднесписочная численность'!G39/12)*1000,1)</f>
        <v>#DIV/0!</v>
      </c>
      <c r="H39" s="17" t="e">
        <f t="shared" si="22"/>
        <v>#DIV/0!</v>
      </c>
      <c r="I39" s="16" t="e">
        <f>ROUND(('фонд начисленной заработной пла'!G39/'среднесписочная численность'!G39/12)*1000,1)</f>
        <v>#DIV/0!</v>
      </c>
      <c r="J39" s="17" t="e">
        <f t="shared" si="23"/>
        <v>#DIV/0!</v>
      </c>
      <c r="K39" s="16" t="e">
        <f>ROUND(('фонд начисленной заработной пла'!K39/'среднесписочная численность'!I39/12)*1000,1)</f>
        <v>#DIV/0!</v>
      </c>
      <c r="L39" s="17" t="e">
        <f t="shared" ref="L39:L68" si="26">ROUND(K39/G39*100,1)</f>
        <v>#DIV/0!</v>
      </c>
      <c r="M39" s="17"/>
    </row>
    <row r="40" spans="1:24" ht="18" hidden="1" customHeight="1">
      <c r="A40" s="22" t="s">
        <v>21</v>
      </c>
      <c r="B40" s="25">
        <f>ROUND(('фонд начисленной заработной пла'!B40/'среднесписочная численность'!B40/12)*1000,1)</f>
        <v>29887.5</v>
      </c>
      <c r="C40" s="25">
        <f>ROUND(('фонд начисленной заработной пла'!C40/'среднесписочная численность'!C40/12)*1000,1)</f>
        <v>32089.5</v>
      </c>
      <c r="D40" s="24">
        <f t="shared" si="20"/>
        <v>107.4</v>
      </c>
      <c r="E40" s="25">
        <f>ROUND(('фонд начисленной заработной пла'!E40/'среднесписочная численность'!E40/12)*1000,1)</f>
        <v>32568.400000000001</v>
      </c>
      <c r="F40" s="24">
        <f t="shared" ref="F40:F42" si="27">ROUND(E40/C40*100,1)</f>
        <v>101.5</v>
      </c>
      <c r="G40" s="25">
        <f>ROUND(('фонд начисленной заработной пла'!G40/'среднесписочная численность'!G40/12)*1000,1)</f>
        <v>34017.699999999997</v>
      </c>
      <c r="H40" s="24">
        <f t="shared" ref="H40:H42" si="28">ROUND(G40/E40*100,1)</f>
        <v>104.5</v>
      </c>
      <c r="I40" s="25">
        <f>ROUND(('фонд начисленной заработной пла'!I40/'среднесписочная численность'!I40/12)*1000,1)</f>
        <v>36030.6</v>
      </c>
      <c r="J40" s="24">
        <f t="shared" ref="J40" si="29">ROUND(I40/G40*100,1)</f>
        <v>105.9</v>
      </c>
      <c r="K40" s="25">
        <f>ROUND(('фонд начисленной заработной пла'!K40/'среднесписочная численность'!I40/12)*1000,1)</f>
        <v>38244.800000000003</v>
      </c>
      <c r="L40" s="24">
        <f t="shared" ref="L40" si="30">ROUND(K40/I40*100,1)</f>
        <v>106.1</v>
      </c>
      <c r="M40" s="24"/>
    </row>
    <row r="41" spans="1:24" ht="15" hidden="1" customHeight="1">
      <c r="A41" s="15" t="str">
        <f>'фонд начисленной заработной пла'!A41</f>
        <v>(наименование предприятия, организации)</v>
      </c>
      <c r="B41" s="16" t="e">
        <f>ROUND(('фонд начисленной заработной пла'!B41/'среднесписочная численность'!B41/12)*1000,1)</f>
        <v>#DIV/0!</v>
      </c>
      <c r="C41" s="16" t="e">
        <f>ROUND(('фонд начисленной заработной пла'!C41/'среднесписочная численность'!C41/12)*1000,1)</f>
        <v>#DIV/0!</v>
      </c>
      <c r="D41" s="17" t="e">
        <f t="shared" si="20"/>
        <v>#DIV/0!</v>
      </c>
      <c r="E41" s="16" t="e">
        <f>ROUND(('фонд начисленной заработной пла'!E41/'среднесписочная численность'!E41/12)*1000,1)</f>
        <v>#DIV/0!</v>
      </c>
      <c r="F41" s="17" t="e">
        <f t="shared" si="27"/>
        <v>#DIV/0!</v>
      </c>
      <c r="G41" s="16" t="e">
        <f>ROUND(('фонд начисленной заработной пла'!G41/'среднесписочная численность'!G41/12)*1000,1)</f>
        <v>#DIV/0!</v>
      </c>
      <c r="H41" s="17" t="e">
        <f t="shared" si="28"/>
        <v>#DIV/0!</v>
      </c>
      <c r="I41" s="16" t="e">
        <f>ROUND(('фонд начисленной заработной пла'!G41/'среднесписочная численность'!G41/12)*1000,1)</f>
        <v>#DIV/0!</v>
      </c>
      <c r="J41" s="17" t="e">
        <f t="shared" si="23"/>
        <v>#DIV/0!</v>
      </c>
      <c r="K41" s="16" t="e">
        <f>ROUND(('фонд начисленной заработной пла'!K41/'среднесписочная численность'!I41/12)*1000,1)</f>
        <v>#DIV/0!</v>
      </c>
      <c r="L41" s="17" t="e">
        <f t="shared" si="26"/>
        <v>#DIV/0!</v>
      </c>
      <c r="M41" s="17"/>
    </row>
    <row r="42" spans="1:24" ht="18.75" hidden="1" customHeight="1">
      <c r="A42" s="15" t="str">
        <f>'фонд начисленной заработной пла'!A42</f>
        <v>ООО "КурскПродукт"</v>
      </c>
      <c r="B42" s="16">
        <f>ROUND(('фонд начисленной заработной пла'!B42/'среднесписочная численность'!B42/12)*1000,1)</f>
        <v>29887.5</v>
      </c>
      <c r="C42" s="16">
        <f>ROUND(('фонд начисленной заработной пла'!C42/'среднесписочная численность'!C42/12)*1000,1)</f>
        <v>32089.5</v>
      </c>
      <c r="D42" s="17">
        <f t="shared" si="20"/>
        <v>107.4</v>
      </c>
      <c r="E42" s="16">
        <f>ROUND(('фонд начисленной заработной пла'!E42/'среднесписочная численность'!E42/12)*1000,1)</f>
        <v>32568.400000000001</v>
      </c>
      <c r="F42" s="17">
        <f t="shared" si="27"/>
        <v>101.5</v>
      </c>
      <c r="G42" s="16">
        <f>ROUND(('фонд начисленной заработной пла'!G42/'среднесписочная численность'!G42/12)*1000,1)</f>
        <v>34017.699999999997</v>
      </c>
      <c r="H42" s="17">
        <f t="shared" si="28"/>
        <v>104.5</v>
      </c>
      <c r="I42" s="16">
        <f>ROUND(('фонд начисленной заработной пла'!I42/'среднесписочная численность'!I42/12)*1000,1)</f>
        <v>36030.6</v>
      </c>
      <c r="J42" s="24">
        <f t="shared" ref="J42" si="31">ROUND(I42/G42*100,1)</f>
        <v>105.9</v>
      </c>
      <c r="K42" s="16">
        <f>ROUND(('фонд начисленной заработной пла'!K42/'среднесписочная численность'!K42/12)*1000,1)</f>
        <v>38244.800000000003</v>
      </c>
      <c r="L42" s="17">
        <f t="shared" ref="L42" si="32">ROUND(K42/I42*100,1)</f>
        <v>106.1</v>
      </c>
      <c r="M42" s="17"/>
    </row>
    <row r="43" spans="1:24" ht="18" hidden="1" customHeight="1">
      <c r="A43" s="22" t="s">
        <v>22</v>
      </c>
      <c r="B43" s="60" t="e">
        <f>ROUND(('фонд начисленной заработной пла'!B43/'среднесписочная численность'!B43/12)*1000,1)</f>
        <v>#DIV/0!</v>
      </c>
      <c r="C43" s="25" t="e">
        <f>ROUND(('фонд начисленной заработной пла'!C43/'среднесписочная численность'!C43/12)*1000,1)</f>
        <v>#DIV/0!</v>
      </c>
      <c r="D43" s="24" t="e">
        <f t="shared" si="20"/>
        <v>#DIV/0!</v>
      </c>
      <c r="E43" s="25" t="e">
        <f>ROUND(('фонд начисленной заработной пла'!E43/'среднесписочная численность'!E43/12)*1000,1)</f>
        <v>#DIV/0!</v>
      </c>
      <c r="F43" s="24" t="e">
        <f t="shared" ref="F43:F45" si="33">ROUND(E43/C43*100,1)</f>
        <v>#DIV/0!</v>
      </c>
      <c r="G43" s="25" t="e">
        <f>ROUND(('фонд начисленной заработной пла'!G43/'среднесписочная численность'!G43/12)*1000,1)</f>
        <v>#DIV/0!</v>
      </c>
      <c r="H43" s="24" t="e">
        <f t="shared" ref="H43:H45" si="34">ROUND(G43/E43*100,1)</f>
        <v>#DIV/0!</v>
      </c>
      <c r="I43" s="60" t="e">
        <f>ROUND(('фонд начисленной заработной пла'!G43/'среднесписочная численность'!G43/12)*1000,1)</f>
        <v>#DIV/0!</v>
      </c>
      <c r="J43" s="24" t="e">
        <f t="shared" si="23"/>
        <v>#DIV/0!</v>
      </c>
      <c r="K43" s="60" t="e">
        <f>ROUND(('фонд начисленной заработной пла'!K43/'среднесписочная численность'!I43/12)*1000,1)</f>
        <v>#DIV/0!</v>
      </c>
      <c r="L43" s="24" t="e">
        <f t="shared" si="26"/>
        <v>#DIV/0!</v>
      </c>
      <c r="M43" s="24"/>
    </row>
    <row r="44" spans="1:24" ht="1.5" hidden="1" customHeight="1">
      <c r="A44" s="15">
        <f>'фонд начисленной заработной пла'!A44</f>
        <v>0</v>
      </c>
      <c r="B44" s="16" t="e">
        <f>ROUND(('фонд начисленной заработной пла'!B44/'среднесписочная численность'!B44/12)*1000,1)</f>
        <v>#DIV/0!</v>
      </c>
      <c r="C44" s="16" t="e">
        <f>ROUND(('фонд начисленной заработной пла'!C44/'среднесписочная численность'!C44/12)*1000,1)</f>
        <v>#DIV/0!</v>
      </c>
      <c r="D44" s="17" t="e">
        <f t="shared" si="20"/>
        <v>#DIV/0!</v>
      </c>
      <c r="E44" s="16" t="e">
        <f>ROUND(('фонд начисленной заработной пла'!E44/'среднесписочная численность'!E44/12)*1000,1)</f>
        <v>#DIV/0!</v>
      </c>
      <c r="F44" s="17" t="e">
        <f t="shared" si="33"/>
        <v>#DIV/0!</v>
      </c>
      <c r="G44" s="16" t="e">
        <f>ROUND(('фонд начисленной заработной пла'!G44/'среднесписочная численность'!G44/12)*1000,1)</f>
        <v>#DIV/0!</v>
      </c>
      <c r="H44" s="17" t="e">
        <f t="shared" si="34"/>
        <v>#DIV/0!</v>
      </c>
      <c r="I44" s="16" t="e">
        <f>ROUND(('фонд начисленной заработной пла'!G44/'среднесписочная численность'!G44/12)*1000,1)</f>
        <v>#DIV/0!</v>
      </c>
      <c r="J44" s="17" t="e">
        <f t="shared" si="23"/>
        <v>#DIV/0!</v>
      </c>
      <c r="K44" s="16" t="e">
        <f>ROUND(('фонд начисленной заработной пла'!K44/'среднесписочная численность'!I44/12)*1000,1)</f>
        <v>#DIV/0!</v>
      </c>
      <c r="L44" s="17" t="e">
        <f t="shared" si="26"/>
        <v>#DIV/0!</v>
      </c>
      <c r="M44" s="17"/>
    </row>
    <row r="45" spans="1:24" ht="18.75" hidden="1" customHeight="1">
      <c r="A45" s="15" t="str">
        <f>'фонд начисленной заработной пла'!A45</f>
        <v>(наименование предприятия, организации)</v>
      </c>
      <c r="B45" s="16" t="e">
        <f>ROUND(('фонд начисленной заработной пла'!B45/'среднесписочная численность'!B45/12)*1000,1)</f>
        <v>#DIV/0!</v>
      </c>
      <c r="C45" s="16" t="e">
        <f>ROUND(('фонд начисленной заработной пла'!C45/'среднесписочная численность'!C45/12)*1000,1)</f>
        <v>#DIV/0!</v>
      </c>
      <c r="D45" s="17" t="e">
        <f t="shared" si="20"/>
        <v>#DIV/0!</v>
      </c>
      <c r="E45" s="16" t="e">
        <f>ROUND(('фонд начисленной заработной пла'!E45/'среднесписочная численность'!E45/12)*1000,1)</f>
        <v>#DIV/0!</v>
      </c>
      <c r="F45" s="17" t="e">
        <f t="shared" si="33"/>
        <v>#DIV/0!</v>
      </c>
      <c r="G45" s="16" t="e">
        <f>ROUND(('фонд начисленной заработной пла'!G45/'среднесписочная численность'!G45/12)*1000,1)</f>
        <v>#DIV/0!</v>
      </c>
      <c r="H45" s="17" t="e">
        <f t="shared" si="34"/>
        <v>#DIV/0!</v>
      </c>
      <c r="I45" s="16" t="e">
        <f>ROUND(('фонд начисленной заработной пла'!G45/'среднесписочная численность'!G45/12)*1000,1)</f>
        <v>#DIV/0!</v>
      </c>
      <c r="J45" s="17" t="e">
        <f t="shared" si="23"/>
        <v>#DIV/0!</v>
      </c>
      <c r="K45" s="16" t="e">
        <f>ROUND(('фонд начисленной заработной пла'!K45/'среднесписочная численность'!I45/12)*1000,1)</f>
        <v>#DIV/0!</v>
      </c>
      <c r="L45" s="17" t="e">
        <f t="shared" si="26"/>
        <v>#DIV/0!</v>
      </c>
      <c r="M45" s="17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hidden="1" customHeight="1">
      <c r="A46" s="22" t="s">
        <v>23</v>
      </c>
      <c r="B46" s="23" t="e">
        <f>ROUND(('фонд начисленной заработной пла'!B46/'среднесписочная численность'!B46/12)*1000,1)</f>
        <v>#DIV/0!</v>
      </c>
      <c r="C46" s="25" t="e">
        <f>ROUND(('фонд начисленной заработной пла'!C46/'среднесписочная численность'!C46/12)*1000,1)</f>
        <v>#DIV/0!</v>
      </c>
      <c r="D46" s="24" t="e">
        <f t="shared" si="20"/>
        <v>#DIV/0!</v>
      </c>
      <c r="E46" s="25" t="e">
        <f>ROUND(('фонд начисленной заработной пла'!E46/'среднесписочная численность'!E46/12)*1000,1)</f>
        <v>#DIV/0!</v>
      </c>
      <c r="F46" s="24" t="e">
        <f t="shared" ref="F46:F108" si="35">ROUND(E46/C46*100,1)</f>
        <v>#DIV/0!</v>
      </c>
      <c r="G46" s="25" t="e">
        <f>ROUND(('фонд начисленной заработной пла'!G46/'среднесписочная численность'!G46/12)*1000,1)</f>
        <v>#DIV/0!</v>
      </c>
      <c r="H46" s="24" t="e">
        <f t="shared" ref="F46:H106" si="36">ROUND(G46/E46*100,1)</f>
        <v>#DIV/0!</v>
      </c>
      <c r="I46" s="25" t="e">
        <f>ROUND(('фонд начисленной заработной пла'!G46/'среднесписочная численность'!G46/12)*1000,1)</f>
        <v>#DIV/0!</v>
      </c>
      <c r="J46" s="24" t="e">
        <f t="shared" si="23"/>
        <v>#DIV/0!</v>
      </c>
      <c r="K46" s="25" t="e">
        <f>ROUND(('фонд начисленной заработной пла'!K46/'среднесписочная численность'!I46/12)*1000,1)</f>
        <v>#DIV/0!</v>
      </c>
      <c r="L46" s="24" t="e">
        <f t="shared" si="26"/>
        <v>#DIV/0!</v>
      </c>
      <c r="M46" s="24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hidden="1" customHeight="1">
      <c r="A47" s="15" t="str">
        <f>'фонд начисленной заработной пла'!A47</f>
        <v>(наименование предприятия, организации)</v>
      </c>
      <c r="B47" s="16" t="e">
        <f>ROUND(('фонд начисленной заработной пла'!B47/'среднесписочная численность'!B47/12)*1000,1)</f>
        <v>#DIV/0!</v>
      </c>
      <c r="C47" s="16" t="e">
        <f>ROUND(('фонд начисленной заработной пла'!C47/'среднесписочная численность'!C47/12)*1000,1)</f>
        <v>#DIV/0!</v>
      </c>
      <c r="D47" s="17" t="e">
        <f t="shared" si="20"/>
        <v>#DIV/0!</v>
      </c>
      <c r="E47" s="16" t="e">
        <f>ROUND(('фонд начисленной заработной пла'!E47/'среднесписочная численность'!E47/12)*1000,1)</f>
        <v>#DIV/0!</v>
      </c>
      <c r="F47" s="17" t="e">
        <f t="shared" si="35"/>
        <v>#DIV/0!</v>
      </c>
      <c r="G47" s="16" t="e">
        <f>ROUND(('фонд начисленной заработной пла'!G47/'среднесписочная численность'!G47/12)*1000,1)</f>
        <v>#DIV/0!</v>
      </c>
      <c r="H47" s="17" t="e">
        <f t="shared" si="36"/>
        <v>#DIV/0!</v>
      </c>
      <c r="I47" s="16" t="e">
        <f>ROUND(('фонд начисленной заработной пла'!G47/'среднесписочная численность'!G47/12)*1000,1)</f>
        <v>#DIV/0!</v>
      </c>
      <c r="J47" s="17" t="e">
        <f t="shared" si="23"/>
        <v>#DIV/0!</v>
      </c>
      <c r="K47" s="16" t="e">
        <f>ROUND(('фонд начисленной заработной пла'!K47/'среднесписочная численность'!I47/12)*1000,1)</f>
        <v>#DIV/0!</v>
      </c>
      <c r="L47" s="17" t="e">
        <f t="shared" si="26"/>
        <v>#DIV/0!</v>
      </c>
      <c r="M47" s="17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6.5" hidden="1" customHeight="1">
      <c r="A48" s="15" t="str">
        <f>'фонд начисленной заработной пла'!A48</f>
        <v>(наименование предприятия, организации)</v>
      </c>
      <c r="B48" s="16" t="e">
        <f>ROUND(('фонд начисленной заработной пла'!B48/'среднесписочная численность'!B48/12)*1000,1)</f>
        <v>#DIV/0!</v>
      </c>
      <c r="C48" s="16" t="e">
        <f>ROUND(('фонд начисленной заработной пла'!C48/'среднесписочная численность'!C48/12)*1000,1)</f>
        <v>#DIV/0!</v>
      </c>
      <c r="D48" s="17" t="e">
        <f t="shared" si="20"/>
        <v>#DIV/0!</v>
      </c>
      <c r="E48" s="16" t="e">
        <f>ROUND(('фонд начисленной заработной пла'!E48/'среднесписочная численность'!E48/12)*1000,1)</f>
        <v>#DIV/0!</v>
      </c>
      <c r="F48" s="17" t="e">
        <f t="shared" si="35"/>
        <v>#DIV/0!</v>
      </c>
      <c r="G48" s="16" t="e">
        <f>ROUND(('фонд начисленной заработной пла'!G48/'среднесписочная численность'!G48/12)*1000,1)</f>
        <v>#DIV/0!</v>
      </c>
      <c r="H48" s="17" t="e">
        <f t="shared" si="36"/>
        <v>#DIV/0!</v>
      </c>
      <c r="I48" s="16" t="e">
        <f>ROUND(('фонд начисленной заработной пла'!G48/'среднесписочная численность'!G48/12)*1000,1)</f>
        <v>#DIV/0!</v>
      </c>
      <c r="J48" s="17" t="e">
        <f t="shared" si="23"/>
        <v>#DIV/0!</v>
      </c>
      <c r="K48" s="16" t="e">
        <f>ROUND(('фонд начисленной заработной пла'!K48/'среднесписочная численность'!I48/12)*1000,1)</f>
        <v>#DIV/0!</v>
      </c>
      <c r="L48" s="17" t="e">
        <f t="shared" si="26"/>
        <v>#DIV/0!</v>
      </c>
      <c r="M48" s="17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" hidden="1" customHeight="1">
      <c r="A49" s="22" t="s">
        <v>24</v>
      </c>
      <c r="B49" s="23" t="e">
        <f>ROUND(('фонд начисленной заработной пла'!B49/'среднесписочная численность'!B49/12)*1000,1)</f>
        <v>#DIV/0!</v>
      </c>
      <c r="C49" s="23" t="e">
        <f>ROUND(('фонд начисленной заработной пла'!C49/'среднесписочная численность'!C49/12)*1000,1)</f>
        <v>#DIV/0!</v>
      </c>
      <c r="D49" s="24" t="e">
        <f t="shared" si="20"/>
        <v>#DIV/0!</v>
      </c>
      <c r="E49" s="23" t="e">
        <f>ROUND(('фонд начисленной заработной пла'!E49/'среднесписочная численность'!E49/12)*1000,1)</f>
        <v>#DIV/0!</v>
      </c>
      <c r="F49" s="24" t="e">
        <f t="shared" si="35"/>
        <v>#DIV/0!</v>
      </c>
      <c r="G49" s="23" t="e">
        <f>ROUND(('фонд начисленной заработной пла'!G49/'среднесписочная численность'!G49/12)*1000,1)</f>
        <v>#DIV/0!</v>
      </c>
      <c r="H49" s="24" t="e">
        <f t="shared" si="36"/>
        <v>#DIV/0!</v>
      </c>
      <c r="I49" s="23" t="e">
        <f>ROUND(('фонд начисленной заработной пла'!G49/'среднесписочная численность'!G49/12)*1000,1)</f>
        <v>#DIV/0!</v>
      </c>
      <c r="J49" s="24" t="e">
        <f t="shared" si="23"/>
        <v>#DIV/0!</v>
      </c>
      <c r="K49" s="23" t="e">
        <f>ROUND(('фонд начисленной заработной пла'!K49/'среднесписочная численность'!I49/12)*1000,1)</f>
        <v>#DIV/0!</v>
      </c>
      <c r="L49" s="24" t="e">
        <f t="shared" si="26"/>
        <v>#DIV/0!</v>
      </c>
      <c r="M49" s="24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hidden="1" customHeight="1">
      <c r="A50" s="15" t="str">
        <f>'фонд начисленной заработной пла'!A50</f>
        <v>(наименование предприятия, организации)</v>
      </c>
      <c r="B50" s="16" t="e">
        <f>ROUND(('фонд начисленной заработной пла'!B50/'среднесписочная численность'!B50/12)*1000,1)</f>
        <v>#DIV/0!</v>
      </c>
      <c r="C50" s="16" t="e">
        <f>ROUND(('фонд начисленной заработной пла'!C50/'среднесписочная численность'!C50/12)*1000,1)</f>
        <v>#DIV/0!</v>
      </c>
      <c r="D50" s="17" t="e">
        <f t="shared" si="20"/>
        <v>#DIV/0!</v>
      </c>
      <c r="E50" s="16" t="e">
        <f>ROUND(('фонд начисленной заработной пла'!E50/'среднесписочная численность'!E50/12)*1000,1)</f>
        <v>#DIV/0!</v>
      </c>
      <c r="F50" s="17" t="e">
        <f t="shared" si="35"/>
        <v>#DIV/0!</v>
      </c>
      <c r="G50" s="16" t="e">
        <f>ROUND(('фонд начисленной заработной пла'!G50/'среднесписочная численность'!G50/12)*1000,1)</f>
        <v>#DIV/0!</v>
      </c>
      <c r="H50" s="17" t="e">
        <f t="shared" si="36"/>
        <v>#DIV/0!</v>
      </c>
      <c r="I50" s="16" t="e">
        <f>ROUND(('фонд начисленной заработной пла'!G50/'среднесписочная численность'!G50/12)*1000,1)</f>
        <v>#DIV/0!</v>
      </c>
      <c r="J50" s="17" t="e">
        <f t="shared" si="23"/>
        <v>#DIV/0!</v>
      </c>
      <c r="K50" s="16" t="e">
        <f>ROUND(('фонд начисленной заработной пла'!K50/'среднесписочная численность'!I50/12)*1000,1)</f>
        <v>#DIV/0!</v>
      </c>
      <c r="L50" s="17" t="e">
        <f t="shared" si="26"/>
        <v>#DIV/0!</v>
      </c>
      <c r="M50" s="17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" hidden="1" customHeight="1">
      <c r="A51" s="15" t="str">
        <f>'фонд начисленной заработной пла'!A51</f>
        <v>(наименование предприятия, организации)</v>
      </c>
      <c r="B51" s="16" t="e">
        <f>ROUND(('фонд начисленной заработной пла'!B51/'среднесписочная численность'!B51/12)*1000,1)</f>
        <v>#DIV/0!</v>
      </c>
      <c r="C51" s="16" t="e">
        <f>ROUND(('фонд начисленной заработной пла'!C51/'среднесписочная численность'!C51/12)*1000,1)</f>
        <v>#DIV/0!</v>
      </c>
      <c r="D51" s="17" t="e">
        <f t="shared" si="20"/>
        <v>#DIV/0!</v>
      </c>
      <c r="E51" s="16" t="e">
        <f>ROUND(('фонд начисленной заработной пла'!E51/'среднесписочная численность'!E51/12)*1000,1)</f>
        <v>#DIV/0!</v>
      </c>
      <c r="F51" s="17" t="e">
        <f t="shared" si="35"/>
        <v>#DIV/0!</v>
      </c>
      <c r="G51" s="16" t="e">
        <f>ROUND(('фонд начисленной заработной пла'!G51/'среднесписочная численность'!G51/12)*1000,1)</f>
        <v>#DIV/0!</v>
      </c>
      <c r="H51" s="17" t="e">
        <f t="shared" si="36"/>
        <v>#DIV/0!</v>
      </c>
      <c r="I51" s="16" t="e">
        <f>ROUND(('фонд начисленной заработной пла'!G51/'среднесписочная численность'!G51/12)*1000,1)</f>
        <v>#DIV/0!</v>
      </c>
      <c r="J51" s="17" t="e">
        <f t="shared" si="23"/>
        <v>#DIV/0!</v>
      </c>
      <c r="K51" s="16" t="e">
        <f>ROUND(('фонд начисленной заработной пла'!K51/'среднесписочная численность'!I51/12)*1000,1)</f>
        <v>#DIV/0!</v>
      </c>
      <c r="L51" s="17" t="e">
        <f t="shared" si="26"/>
        <v>#DIV/0!</v>
      </c>
      <c r="M51" s="17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8.75" hidden="1" customHeight="1">
      <c r="A52" s="22" t="s">
        <v>25</v>
      </c>
      <c r="B52" s="23" t="e">
        <f>ROUND(('фонд начисленной заработной пла'!B52/'среднесписочная численность'!B52/12)*1000,1)</f>
        <v>#DIV/0!</v>
      </c>
      <c r="C52" s="23" t="e">
        <f>ROUND(('фонд начисленной заработной пла'!C52/'среднесписочная численность'!C52/12)*1000,1)</f>
        <v>#DIV/0!</v>
      </c>
      <c r="D52" s="24" t="e">
        <f t="shared" si="20"/>
        <v>#DIV/0!</v>
      </c>
      <c r="E52" s="23" t="e">
        <f>ROUND(('фонд начисленной заработной пла'!E52/'среднесписочная численность'!E52/12)*1000,1)</f>
        <v>#DIV/0!</v>
      </c>
      <c r="F52" s="24" t="e">
        <f t="shared" si="35"/>
        <v>#DIV/0!</v>
      </c>
      <c r="G52" s="23" t="e">
        <f>ROUND(('фонд начисленной заработной пла'!G52/'среднесписочная численность'!G52/12)*1000,1)</f>
        <v>#DIV/0!</v>
      </c>
      <c r="H52" s="24" t="e">
        <f t="shared" si="36"/>
        <v>#DIV/0!</v>
      </c>
      <c r="I52" s="23" t="e">
        <f>ROUND(('фонд начисленной заработной пла'!G52/'среднесписочная численность'!G52/12)*1000,1)</f>
        <v>#DIV/0!</v>
      </c>
      <c r="J52" s="24" t="e">
        <f t="shared" si="23"/>
        <v>#DIV/0!</v>
      </c>
      <c r="K52" s="23" t="e">
        <f>ROUND(('фонд начисленной заработной пла'!K52/'среднесписочная численность'!I52/12)*1000,1)</f>
        <v>#DIV/0!</v>
      </c>
      <c r="L52" s="24" t="e">
        <f t="shared" si="26"/>
        <v>#DIV/0!</v>
      </c>
      <c r="M52" s="24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hidden="1" customHeight="1">
      <c r="A53" s="15" t="str">
        <f>'фонд начисленной заработной пла'!A53</f>
        <v>(наименование предприятия, организации)</v>
      </c>
      <c r="B53" s="16" t="e">
        <f>ROUND(('фонд начисленной заработной пла'!B53/'среднесписочная численность'!B53/12)*1000,1)</f>
        <v>#DIV/0!</v>
      </c>
      <c r="C53" s="16" t="e">
        <f>ROUND(('фонд начисленной заработной пла'!C53/'среднесписочная численность'!C53/12)*1000,1)</f>
        <v>#DIV/0!</v>
      </c>
      <c r="D53" s="17" t="e">
        <f t="shared" si="20"/>
        <v>#DIV/0!</v>
      </c>
      <c r="E53" s="16" t="e">
        <f>ROUND(('фонд начисленной заработной пла'!E53/'среднесписочная численность'!E53/12)*1000,1)</f>
        <v>#DIV/0!</v>
      </c>
      <c r="F53" s="17" t="e">
        <f t="shared" si="35"/>
        <v>#DIV/0!</v>
      </c>
      <c r="G53" s="16" t="e">
        <f>ROUND(('фонд начисленной заработной пла'!G53/'среднесписочная численность'!G53/12)*1000,1)</f>
        <v>#DIV/0!</v>
      </c>
      <c r="H53" s="17" t="e">
        <f t="shared" si="36"/>
        <v>#DIV/0!</v>
      </c>
      <c r="I53" s="16" t="e">
        <f>ROUND(('фонд начисленной заработной пла'!G53/'среднесписочная численность'!G53/12)*1000,1)</f>
        <v>#DIV/0!</v>
      </c>
      <c r="J53" s="17" t="e">
        <f t="shared" si="23"/>
        <v>#DIV/0!</v>
      </c>
      <c r="K53" s="16" t="e">
        <f>ROUND(('фонд начисленной заработной пла'!K53/'среднесписочная численность'!I53/12)*1000,1)</f>
        <v>#DIV/0!</v>
      </c>
      <c r="L53" s="17" t="e">
        <f t="shared" si="26"/>
        <v>#DIV/0!</v>
      </c>
      <c r="M53" s="17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.5" hidden="1" customHeight="1">
      <c r="A54" s="15" t="str">
        <f>'фонд начисленной заработной пла'!A54</f>
        <v>(наименование предприятия, организации)</v>
      </c>
      <c r="B54" s="16" t="e">
        <f>ROUND(('фонд начисленной заработной пла'!B54/'среднесписочная численность'!B54/12)*1000,1)</f>
        <v>#DIV/0!</v>
      </c>
      <c r="C54" s="16" t="e">
        <f>ROUND(('фонд начисленной заработной пла'!C54/'среднесписочная численность'!C54/12)*1000,1)</f>
        <v>#DIV/0!</v>
      </c>
      <c r="D54" s="17" t="e">
        <f t="shared" si="20"/>
        <v>#DIV/0!</v>
      </c>
      <c r="E54" s="16" t="e">
        <f>ROUND(('фонд начисленной заработной пла'!E54/'среднесписочная численность'!E54/12)*1000,1)</f>
        <v>#DIV/0!</v>
      </c>
      <c r="F54" s="17" t="e">
        <f t="shared" si="35"/>
        <v>#DIV/0!</v>
      </c>
      <c r="G54" s="16" t="e">
        <f>ROUND(('фонд начисленной заработной пла'!G54/'среднесписочная численность'!G54/12)*1000,1)</f>
        <v>#DIV/0!</v>
      </c>
      <c r="H54" s="17" t="e">
        <f t="shared" si="36"/>
        <v>#DIV/0!</v>
      </c>
      <c r="I54" s="16" t="e">
        <f>ROUND(('фонд начисленной заработной пла'!G54/'среднесписочная численность'!G54/12)*1000,1)</f>
        <v>#DIV/0!</v>
      </c>
      <c r="J54" s="17" t="e">
        <f t="shared" si="23"/>
        <v>#DIV/0!</v>
      </c>
      <c r="K54" s="16" t="e">
        <f>ROUND(('фонд начисленной заработной пла'!K54/'среднесписочная численность'!I54/12)*1000,1)</f>
        <v>#DIV/0!</v>
      </c>
      <c r="L54" s="17" t="e">
        <f t="shared" si="26"/>
        <v>#DIV/0!</v>
      </c>
      <c r="M54" s="17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8.75" hidden="1" customHeight="1">
      <c r="A55" s="22" t="s">
        <v>26</v>
      </c>
      <c r="B55" s="23" t="e">
        <f>ROUND(('фонд начисленной заработной пла'!B55/'среднесписочная численность'!B55/12)*1000,1)</f>
        <v>#DIV/0!</v>
      </c>
      <c r="C55" s="23" t="e">
        <f>ROUND(('фонд начисленной заработной пла'!C55/'среднесписочная численность'!C55/12)*1000,1)</f>
        <v>#DIV/0!</v>
      </c>
      <c r="D55" s="24" t="e">
        <f t="shared" si="20"/>
        <v>#DIV/0!</v>
      </c>
      <c r="E55" s="23" t="e">
        <f>ROUND(('фонд начисленной заработной пла'!E55/'среднесписочная численность'!E55/12)*1000,1)</f>
        <v>#DIV/0!</v>
      </c>
      <c r="F55" s="24" t="e">
        <f t="shared" si="35"/>
        <v>#DIV/0!</v>
      </c>
      <c r="G55" s="23" t="e">
        <f>ROUND(('фонд начисленной заработной пла'!G55/'среднесписочная численность'!G55/12)*1000,1)</f>
        <v>#DIV/0!</v>
      </c>
      <c r="H55" s="24" t="e">
        <f t="shared" si="36"/>
        <v>#DIV/0!</v>
      </c>
      <c r="I55" s="23" t="e">
        <f>ROUND(('фонд начисленной заработной пла'!G55/'среднесписочная численность'!G55/12)*1000,1)</f>
        <v>#DIV/0!</v>
      </c>
      <c r="J55" s="24" t="e">
        <f t="shared" si="23"/>
        <v>#DIV/0!</v>
      </c>
      <c r="K55" s="23" t="e">
        <f>ROUND(('фонд начисленной заработной пла'!K55/'среднесписочная численность'!I55/12)*1000,1)</f>
        <v>#DIV/0!</v>
      </c>
      <c r="L55" s="24" t="e">
        <f t="shared" si="26"/>
        <v>#DIV/0!</v>
      </c>
      <c r="M55" s="24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hidden="1" customHeight="1">
      <c r="A56" s="15" t="str">
        <f>'фонд начисленной заработной пла'!A56</f>
        <v>(наименование предприятия, организации)</v>
      </c>
      <c r="B56" s="16" t="e">
        <f>ROUND(('фонд начисленной заработной пла'!B56/'среднесписочная численность'!B56/12)*1000,1)</f>
        <v>#DIV/0!</v>
      </c>
      <c r="C56" s="16" t="e">
        <f>ROUND(('фонд начисленной заработной пла'!C56/'среднесписочная численность'!C56/12)*1000,1)</f>
        <v>#DIV/0!</v>
      </c>
      <c r="D56" s="17" t="e">
        <f t="shared" si="20"/>
        <v>#DIV/0!</v>
      </c>
      <c r="E56" s="16" t="e">
        <f>ROUND(('фонд начисленной заработной пла'!E56/'среднесписочная численность'!E56/12)*1000,1)</f>
        <v>#DIV/0!</v>
      </c>
      <c r="F56" s="17" t="e">
        <f t="shared" si="35"/>
        <v>#DIV/0!</v>
      </c>
      <c r="G56" s="16" t="e">
        <f>ROUND(('фонд начисленной заработной пла'!G56/'среднесписочная численность'!G56/12)*1000,1)</f>
        <v>#DIV/0!</v>
      </c>
      <c r="H56" s="17" t="e">
        <f t="shared" si="36"/>
        <v>#DIV/0!</v>
      </c>
      <c r="I56" s="16" t="e">
        <f>ROUND(('фонд начисленной заработной пла'!G56/'среднесписочная численность'!G56/12)*1000,1)</f>
        <v>#DIV/0!</v>
      </c>
      <c r="J56" s="17" t="e">
        <f t="shared" si="23"/>
        <v>#DIV/0!</v>
      </c>
      <c r="K56" s="16" t="e">
        <f>ROUND(('фонд начисленной заработной пла'!K56/'среднесписочная численность'!I56/12)*1000,1)</f>
        <v>#DIV/0!</v>
      </c>
      <c r="L56" s="17" t="e">
        <f t="shared" si="26"/>
        <v>#DIV/0!</v>
      </c>
      <c r="M56" s="17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8" hidden="1" customHeight="1">
      <c r="A57" s="15" t="str">
        <f>'фонд начисленной заработной пла'!A57</f>
        <v>(наименование предприятия, организации)</v>
      </c>
      <c r="B57" s="16" t="e">
        <f>ROUND(('фонд начисленной заработной пла'!B57/'среднесписочная численность'!B57/12)*1000,1)</f>
        <v>#DIV/0!</v>
      </c>
      <c r="C57" s="16" t="e">
        <f>ROUND(('фонд начисленной заработной пла'!C57/'среднесписочная численность'!C57/12)*1000,1)</f>
        <v>#DIV/0!</v>
      </c>
      <c r="D57" s="17" t="e">
        <f t="shared" si="20"/>
        <v>#DIV/0!</v>
      </c>
      <c r="E57" s="16" t="e">
        <f>ROUND(('фонд начисленной заработной пла'!E57/'среднесписочная численность'!E57/12)*1000,1)</f>
        <v>#DIV/0!</v>
      </c>
      <c r="F57" s="17" t="e">
        <f t="shared" si="35"/>
        <v>#DIV/0!</v>
      </c>
      <c r="G57" s="16" t="e">
        <f>ROUND(('фонд начисленной заработной пла'!G57/'среднесписочная численность'!G57/12)*1000,1)</f>
        <v>#DIV/0!</v>
      </c>
      <c r="H57" s="17" t="e">
        <f t="shared" si="36"/>
        <v>#DIV/0!</v>
      </c>
      <c r="I57" s="16" t="e">
        <f>ROUND(('фонд начисленной заработной пла'!G57/'среднесписочная численность'!G57/12)*1000,1)</f>
        <v>#DIV/0!</v>
      </c>
      <c r="J57" s="17" t="e">
        <f t="shared" si="23"/>
        <v>#DIV/0!</v>
      </c>
      <c r="K57" s="16" t="e">
        <f>ROUND(('фонд начисленной заработной пла'!K57/'среднесписочная численность'!I57/12)*1000,1)</f>
        <v>#DIV/0!</v>
      </c>
      <c r="L57" s="17" t="e">
        <f t="shared" si="26"/>
        <v>#DIV/0!</v>
      </c>
      <c r="M57" s="17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.75" hidden="1" customHeight="1">
      <c r="A58" s="22" t="s">
        <v>27</v>
      </c>
      <c r="B58" s="23" t="e">
        <f>ROUND(('фонд начисленной заработной пла'!B58/'среднесписочная численность'!B58/12)*1000,1)</f>
        <v>#DIV/0!</v>
      </c>
      <c r="C58" s="23" t="e">
        <f>ROUND(('фонд начисленной заработной пла'!C58/'среднесписочная численность'!C58/12)*1000,1)</f>
        <v>#DIV/0!</v>
      </c>
      <c r="D58" s="24" t="e">
        <f t="shared" si="20"/>
        <v>#DIV/0!</v>
      </c>
      <c r="E58" s="23" t="e">
        <f>ROUND(('фонд начисленной заработной пла'!E58/'среднесписочная численность'!E58/12)*1000,1)</f>
        <v>#DIV/0!</v>
      </c>
      <c r="F58" s="24" t="e">
        <f t="shared" si="35"/>
        <v>#DIV/0!</v>
      </c>
      <c r="G58" s="23" t="e">
        <f>ROUND(('фонд начисленной заработной пла'!G58/'среднесписочная численность'!G58/12)*1000,1)</f>
        <v>#DIV/0!</v>
      </c>
      <c r="H58" s="24" t="e">
        <f t="shared" si="36"/>
        <v>#DIV/0!</v>
      </c>
      <c r="I58" s="23" t="e">
        <f>ROUND(('фонд начисленной заработной пла'!G58/'среднесписочная численность'!G58/12)*1000,1)</f>
        <v>#DIV/0!</v>
      </c>
      <c r="J58" s="24" t="e">
        <f t="shared" si="23"/>
        <v>#DIV/0!</v>
      </c>
      <c r="K58" s="23" t="e">
        <f>ROUND(('фонд начисленной заработной пла'!K58/'среднесписочная численность'!I58/12)*1000,1)</f>
        <v>#DIV/0!</v>
      </c>
      <c r="L58" s="24" t="e">
        <f t="shared" si="26"/>
        <v>#DIV/0!</v>
      </c>
      <c r="M58" s="24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" hidden="1" customHeight="1">
      <c r="A59" s="15" t="str">
        <f>'фонд начисленной заработной пла'!A59</f>
        <v>(наименование предприятия, организации)</v>
      </c>
      <c r="B59" s="16" t="e">
        <f>ROUND(('фонд начисленной заработной пла'!B59/'среднесписочная численность'!B59/12)*1000,1)</f>
        <v>#DIV/0!</v>
      </c>
      <c r="C59" s="16" t="e">
        <f>ROUND(('фонд начисленной заработной пла'!C59/'среднесписочная численность'!C59/12)*1000,1)</f>
        <v>#DIV/0!</v>
      </c>
      <c r="D59" s="17" t="e">
        <f t="shared" si="20"/>
        <v>#DIV/0!</v>
      </c>
      <c r="E59" s="16" t="e">
        <f>ROUND(('фонд начисленной заработной пла'!E59/'среднесписочная численность'!E59/12)*1000,1)</f>
        <v>#DIV/0!</v>
      </c>
      <c r="F59" s="17" t="e">
        <f t="shared" si="35"/>
        <v>#DIV/0!</v>
      </c>
      <c r="G59" s="16" t="e">
        <f>ROUND(('фонд начисленной заработной пла'!G59/'среднесписочная численность'!G59/12)*1000,1)</f>
        <v>#DIV/0!</v>
      </c>
      <c r="H59" s="17" t="e">
        <f t="shared" si="36"/>
        <v>#DIV/0!</v>
      </c>
      <c r="I59" s="16" t="e">
        <f>ROUND(('фонд начисленной заработной пла'!G59/'среднесписочная численность'!G59/12)*1000,1)</f>
        <v>#DIV/0!</v>
      </c>
      <c r="J59" s="17" t="e">
        <f t="shared" si="23"/>
        <v>#DIV/0!</v>
      </c>
      <c r="K59" s="16" t="e">
        <f>ROUND(('фонд начисленной заработной пла'!K59/'среднесписочная численность'!I59/12)*1000,1)</f>
        <v>#DIV/0!</v>
      </c>
      <c r="L59" s="17" t="e">
        <f t="shared" si="26"/>
        <v>#DIV/0!</v>
      </c>
      <c r="M59" s="17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hidden="1" customHeight="1">
      <c r="A60" s="15" t="str">
        <f>'фонд начисленной заработной пла'!A60</f>
        <v>(наименование предприятия, организации)</v>
      </c>
      <c r="B60" s="16" t="e">
        <f>ROUND(('фонд начисленной заработной пла'!B60/'среднесписочная численность'!B60/12)*1000,1)</f>
        <v>#DIV/0!</v>
      </c>
      <c r="C60" s="16" t="e">
        <f>ROUND(('фонд начисленной заработной пла'!C60/'среднесписочная численность'!C60/12)*1000,1)</f>
        <v>#DIV/0!</v>
      </c>
      <c r="D60" s="17" t="e">
        <f t="shared" si="20"/>
        <v>#DIV/0!</v>
      </c>
      <c r="E60" s="16" t="e">
        <f>ROUND(('фонд начисленной заработной пла'!E60/'среднесписочная численность'!E60/12)*1000,1)</f>
        <v>#DIV/0!</v>
      </c>
      <c r="F60" s="17" t="e">
        <f t="shared" si="35"/>
        <v>#DIV/0!</v>
      </c>
      <c r="G60" s="16" t="e">
        <f>ROUND(('фонд начисленной заработной пла'!G60/'среднесписочная численность'!G60/12)*1000,1)</f>
        <v>#DIV/0!</v>
      </c>
      <c r="H60" s="17" t="e">
        <f t="shared" si="36"/>
        <v>#DIV/0!</v>
      </c>
      <c r="I60" s="16" t="e">
        <f>ROUND(('фонд начисленной заработной пла'!G60/'среднесписочная численность'!G60/12)*1000,1)</f>
        <v>#DIV/0!</v>
      </c>
      <c r="J60" s="17" t="e">
        <f t="shared" si="23"/>
        <v>#DIV/0!</v>
      </c>
      <c r="K60" s="16" t="e">
        <f>ROUND(('фонд начисленной заработной пла'!K60/'среднесписочная численность'!I60/12)*1000,1)</f>
        <v>#DIV/0!</v>
      </c>
      <c r="L60" s="17" t="e">
        <f t="shared" si="26"/>
        <v>#DIV/0!</v>
      </c>
      <c r="M60" s="17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" hidden="1" customHeight="1">
      <c r="A61" s="22" t="s">
        <v>28</v>
      </c>
      <c r="B61" s="23" t="e">
        <f>ROUND(('фонд начисленной заработной пла'!B61/'среднесписочная численность'!B61/12)*1000,1)</f>
        <v>#DIV/0!</v>
      </c>
      <c r="C61" s="23" t="e">
        <f>ROUND(('фонд начисленной заработной пла'!C61/'среднесписочная численность'!C61/12)*1000,1)</f>
        <v>#DIV/0!</v>
      </c>
      <c r="D61" s="24" t="e">
        <f t="shared" si="20"/>
        <v>#DIV/0!</v>
      </c>
      <c r="E61" s="23" t="e">
        <f>ROUND(('фонд начисленной заработной пла'!E61/'среднесписочная численность'!E61/12)*1000,1)</f>
        <v>#DIV/0!</v>
      </c>
      <c r="F61" s="24" t="e">
        <f t="shared" si="35"/>
        <v>#DIV/0!</v>
      </c>
      <c r="G61" s="23" t="e">
        <f>ROUND(('фонд начисленной заработной пла'!G61/'среднесписочная численность'!G61/12)*1000,1)</f>
        <v>#DIV/0!</v>
      </c>
      <c r="H61" s="24" t="e">
        <f t="shared" si="36"/>
        <v>#DIV/0!</v>
      </c>
      <c r="I61" s="23" t="e">
        <f>ROUND(('фонд начисленной заработной пла'!G61/'среднесписочная численность'!G61/12)*1000,1)</f>
        <v>#DIV/0!</v>
      </c>
      <c r="J61" s="24" t="e">
        <f t="shared" si="23"/>
        <v>#DIV/0!</v>
      </c>
      <c r="K61" s="23" t="e">
        <f>ROUND(('фонд начисленной заработной пла'!K61/'среднесписочная численность'!I61/12)*1000,1)</f>
        <v>#DIV/0!</v>
      </c>
      <c r="L61" s="24" t="e">
        <f t="shared" si="26"/>
        <v>#DIV/0!</v>
      </c>
      <c r="M61" s="24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hidden="1" customHeight="1">
      <c r="A62" s="15" t="str">
        <f>'фонд начисленной заработной пла'!A62</f>
        <v>(наименование предприятия, организации)</v>
      </c>
      <c r="B62" s="16" t="e">
        <f>ROUND(('фонд начисленной заработной пла'!B62/'среднесписочная численность'!B62/12)*1000,1)</f>
        <v>#DIV/0!</v>
      </c>
      <c r="C62" s="16" t="e">
        <f>ROUND(('фонд начисленной заработной пла'!C62/'среднесписочная численность'!C62/12)*1000,1)</f>
        <v>#DIV/0!</v>
      </c>
      <c r="D62" s="17" t="e">
        <f t="shared" si="20"/>
        <v>#DIV/0!</v>
      </c>
      <c r="E62" s="16" t="e">
        <f>ROUND(('фонд начисленной заработной пла'!E62/'среднесписочная численность'!E62/12)*1000,1)</f>
        <v>#DIV/0!</v>
      </c>
      <c r="F62" s="17" t="e">
        <f t="shared" si="35"/>
        <v>#DIV/0!</v>
      </c>
      <c r="G62" s="16" t="e">
        <f>ROUND(('фонд начисленной заработной пла'!G62/'среднесписочная численность'!G62/12)*1000,1)</f>
        <v>#DIV/0!</v>
      </c>
      <c r="H62" s="17" t="e">
        <f t="shared" si="36"/>
        <v>#DIV/0!</v>
      </c>
      <c r="I62" s="16" t="e">
        <f>ROUND(('фонд начисленной заработной пла'!G62/'среднесписочная численность'!G62/12)*1000,1)</f>
        <v>#DIV/0!</v>
      </c>
      <c r="J62" s="17" t="e">
        <f t="shared" si="23"/>
        <v>#DIV/0!</v>
      </c>
      <c r="K62" s="16" t="e">
        <f>ROUND(('фонд начисленной заработной пла'!K62/'среднесписочная численность'!I62/12)*1000,1)</f>
        <v>#DIV/0!</v>
      </c>
      <c r="L62" s="17" t="e">
        <f t="shared" si="26"/>
        <v>#DIV/0!</v>
      </c>
      <c r="M62" s="17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6.5" hidden="1" customHeight="1">
      <c r="A63" s="15" t="str">
        <f>'фонд начисленной заработной пла'!A63</f>
        <v>(наименование предприятия, организации)</v>
      </c>
      <c r="B63" s="16" t="e">
        <f>ROUND(('фонд начисленной заработной пла'!B63/'среднесписочная численность'!B63/12)*1000,1)</f>
        <v>#DIV/0!</v>
      </c>
      <c r="C63" s="16" t="e">
        <f>ROUND(('фонд начисленной заработной пла'!C63/'среднесписочная численность'!C63/12)*1000,1)</f>
        <v>#DIV/0!</v>
      </c>
      <c r="D63" s="17" t="e">
        <f t="shared" si="20"/>
        <v>#DIV/0!</v>
      </c>
      <c r="E63" s="16" t="e">
        <f>ROUND(('фонд начисленной заработной пла'!E63/'среднесписочная численность'!E63/12)*1000,1)</f>
        <v>#DIV/0!</v>
      </c>
      <c r="F63" s="17" t="e">
        <f t="shared" si="35"/>
        <v>#DIV/0!</v>
      </c>
      <c r="G63" s="16" t="e">
        <f>ROUND(('фонд начисленной заработной пла'!G63/'среднесписочная численность'!G63/12)*1000,1)</f>
        <v>#DIV/0!</v>
      </c>
      <c r="H63" s="17" t="e">
        <f t="shared" si="36"/>
        <v>#DIV/0!</v>
      </c>
      <c r="I63" s="16" t="e">
        <f>ROUND(('фонд начисленной заработной пла'!G63/'среднесписочная численность'!G63/12)*1000,1)</f>
        <v>#DIV/0!</v>
      </c>
      <c r="J63" s="17" t="e">
        <f t="shared" si="23"/>
        <v>#DIV/0!</v>
      </c>
      <c r="K63" s="16" t="e">
        <f>ROUND(('фонд начисленной заработной пла'!K63/'среднесписочная численность'!I63/12)*1000,1)</f>
        <v>#DIV/0!</v>
      </c>
      <c r="L63" s="17" t="e">
        <f t="shared" si="26"/>
        <v>#DIV/0!</v>
      </c>
      <c r="M63" s="17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.75" hidden="1" customHeight="1">
      <c r="A64" s="22" t="s">
        <v>29</v>
      </c>
      <c r="B64" s="23" t="e">
        <f>ROUND(('фонд начисленной заработной пла'!B64/'среднесписочная численность'!B64/12)*1000,1)</f>
        <v>#DIV/0!</v>
      </c>
      <c r="C64" s="23" t="e">
        <f>ROUND(('фонд начисленной заработной пла'!C64/'среднесписочная численность'!C64/12)*1000,1)</f>
        <v>#DIV/0!</v>
      </c>
      <c r="D64" s="24" t="e">
        <f t="shared" si="20"/>
        <v>#DIV/0!</v>
      </c>
      <c r="E64" s="23" t="e">
        <f>ROUND(('фонд начисленной заработной пла'!E64/'среднесписочная численность'!E64/12)*1000,1)</f>
        <v>#DIV/0!</v>
      </c>
      <c r="F64" s="24" t="e">
        <f t="shared" si="35"/>
        <v>#DIV/0!</v>
      </c>
      <c r="G64" s="23" t="e">
        <f>ROUND(('фонд начисленной заработной пла'!G64/'среднесписочная численность'!G64/12)*1000,1)</f>
        <v>#DIV/0!</v>
      </c>
      <c r="H64" s="24" t="e">
        <f t="shared" si="36"/>
        <v>#DIV/0!</v>
      </c>
      <c r="I64" s="23" t="e">
        <f>ROUND(('фонд начисленной заработной пла'!G64/'среднесписочная численность'!G64/12)*1000,1)</f>
        <v>#DIV/0!</v>
      </c>
      <c r="J64" s="24" t="e">
        <f t="shared" si="23"/>
        <v>#DIV/0!</v>
      </c>
      <c r="K64" s="23" t="e">
        <f>ROUND(('фонд начисленной заработной пла'!K64/'среднесписочная численность'!I64/12)*1000,1)</f>
        <v>#DIV/0!</v>
      </c>
      <c r="L64" s="24" t="e">
        <f t="shared" si="26"/>
        <v>#DIV/0!</v>
      </c>
      <c r="M64" s="24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" hidden="1" customHeight="1">
      <c r="A65" s="15" t="str">
        <f>'фонд начисленной заработной пла'!A65</f>
        <v>(наименование предприятия, организации)</v>
      </c>
      <c r="B65" s="16" t="e">
        <f>ROUND(('фонд начисленной заработной пла'!B65/'среднесписочная численность'!B65/12)*1000,1)</f>
        <v>#DIV/0!</v>
      </c>
      <c r="C65" s="16" t="e">
        <f>ROUND(('фонд начисленной заработной пла'!C65/'среднесписочная численность'!C65/12)*1000,1)</f>
        <v>#DIV/0!</v>
      </c>
      <c r="D65" s="17" t="e">
        <f t="shared" si="20"/>
        <v>#DIV/0!</v>
      </c>
      <c r="E65" s="16" t="e">
        <f>ROUND(('фонд начисленной заработной пла'!E65/'среднесписочная численность'!E65/12)*1000,1)</f>
        <v>#DIV/0!</v>
      </c>
      <c r="F65" s="17" t="e">
        <f t="shared" si="35"/>
        <v>#DIV/0!</v>
      </c>
      <c r="G65" s="16" t="e">
        <f>ROUND(('фонд начисленной заработной пла'!G65/'среднесписочная численность'!G65/12)*1000,1)</f>
        <v>#DIV/0!</v>
      </c>
      <c r="H65" s="17" t="e">
        <f t="shared" si="36"/>
        <v>#DIV/0!</v>
      </c>
      <c r="I65" s="16" t="e">
        <f>ROUND(('фонд начисленной заработной пла'!G65/'среднесписочная численность'!G65/12)*1000,1)</f>
        <v>#DIV/0!</v>
      </c>
      <c r="J65" s="17" t="e">
        <f t="shared" si="23"/>
        <v>#DIV/0!</v>
      </c>
      <c r="K65" s="16" t="e">
        <f>ROUND(('фонд начисленной заработной пла'!K65/'среднесписочная численность'!I65/12)*1000,1)</f>
        <v>#DIV/0!</v>
      </c>
      <c r="L65" s="17" t="e">
        <f t="shared" si="26"/>
        <v>#DIV/0!</v>
      </c>
      <c r="M65" s="17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8" hidden="1" customHeight="1">
      <c r="A66" s="15" t="str">
        <f>'фонд начисленной заработной пла'!A66</f>
        <v>(наименование предприятия, организации)</v>
      </c>
      <c r="B66" s="16" t="e">
        <f>ROUND(('фонд начисленной заработной пла'!B66/'среднесписочная численность'!B66/12)*1000,1)</f>
        <v>#DIV/0!</v>
      </c>
      <c r="C66" s="16" t="e">
        <f>ROUND(('фонд начисленной заработной пла'!C66/'среднесписочная численность'!C66/12)*1000,1)</f>
        <v>#DIV/0!</v>
      </c>
      <c r="D66" s="17" t="e">
        <f t="shared" si="20"/>
        <v>#DIV/0!</v>
      </c>
      <c r="E66" s="16" t="e">
        <f>ROUND(('фонд начисленной заработной пла'!E66/'среднесписочная численность'!E66/12)*1000,1)</f>
        <v>#DIV/0!</v>
      </c>
      <c r="F66" s="17" t="e">
        <f t="shared" si="35"/>
        <v>#DIV/0!</v>
      </c>
      <c r="G66" s="16" t="e">
        <f>ROUND(('фонд начисленной заработной пла'!G66/'среднесписочная численность'!G66/12)*1000,1)</f>
        <v>#DIV/0!</v>
      </c>
      <c r="H66" s="17" t="e">
        <f t="shared" si="36"/>
        <v>#DIV/0!</v>
      </c>
      <c r="I66" s="16" t="e">
        <f>ROUND(('фонд начисленной заработной пла'!G66/'среднесписочная численность'!G66/12)*1000,1)</f>
        <v>#DIV/0!</v>
      </c>
      <c r="J66" s="17" t="e">
        <f t="shared" si="23"/>
        <v>#DIV/0!</v>
      </c>
      <c r="K66" s="16" t="e">
        <f>ROUND(('фонд начисленной заработной пла'!K66/'среднесписочная численность'!I66/12)*1000,1)</f>
        <v>#DIV/0!</v>
      </c>
      <c r="L66" s="17" t="e">
        <f t="shared" si="26"/>
        <v>#DIV/0!</v>
      </c>
      <c r="M66" s="17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36.75" hidden="1" customHeight="1">
      <c r="A67" s="22" t="s">
        <v>30</v>
      </c>
      <c r="B67" s="23" t="e">
        <f>ROUND(('фонд начисленной заработной пла'!B67/'среднесписочная численность'!B67/12)*1000,1)</f>
        <v>#DIV/0!</v>
      </c>
      <c r="C67" s="23" t="e">
        <f>ROUND(('фонд начисленной заработной пла'!C67/'среднесписочная численность'!C67/12)*1000,1)</f>
        <v>#DIV/0!</v>
      </c>
      <c r="D67" s="24" t="e">
        <f t="shared" si="20"/>
        <v>#DIV/0!</v>
      </c>
      <c r="E67" s="23" t="e">
        <f>ROUND(('фонд начисленной заработной пла'!E67/'среднесписочная численность'!E67/12)*1000,1)</f>
        <v>#DIV/0!</v>
      </c>
      <c r="F67" s="24" t="e">
        <f t="shared" si="35"/>
        <v>#DIV/0!</v>
      </c>
      <c r="G67" s="23" t="e">
        <f>ROUND(('фонд начисленной заработной пла'!G67/'среднесписочная численность'!G67/12)*1000,1)</f>
        <v>#DIV/0!</v>
      </c>
      <c r="H67" s="24" t="e">
        <f t="shared" si="36"/>
        <v>#DIV/0!</v>
      </c>
      <c r="I67" s="23" t="e">
        <f>ROUND(('фонд начисленной заработной пла'!G67/'среднесписочная численность'!G67/12)*1000,1)</f>
        <v>#DIV/0!</v>
      </c>
      <c r="J67" s="24" t="e">
        <f t="shared" si="23"/>
        <v>#DIV/0!</v>
      </c>
      <c r="K67" s="23" t="e">
        <f>ROUND(('фонд начисленной заработной пла'!K67/'среднесписочная численность'!I67/12)*1000,1)</f>
        <v>#DIV/0!</v>
      </c>
      <c r="L67" s="24" t="e">
        <f t="shared" si="26"/>
        <v>#DIV/0!</v>
      </c>
      <c r="M67" s="24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" hidden="1" customHeight="1">
      <c r="A68" s="15" t="str">
        <f>'фонд начисленной заработной пла'!A68</f>
        <v>(наименование предприятия, организации)</v>
      </c>
      <c r="B68" s="16" t="e">
        <f>ROUND(('фонд начисленной заработной пла'!B68/'среднесписочная численность'!B68/12)*1000,1)</f>
        <v>#DIV/0!</v>
      </c>
      <c r="C68" s="16" t="e">
        <f>ROUND(('фонд начисленной заработной пла'!C68/'среднесписочная численность'!C68/12)*1000,1)</f>
        <v>#DIV/0!</v>
      </c>
      <c r="D68" s="17" t="e">
        <f t="shared" si="20"/>
        <v>#DIV/0!</v>
      </c>
      <c r="E68" s="16" t="e">
        <f>ROUND(('фонд начисленной заработной пла'!E68/'среднесписочная численность'!E68/12)*1000,1)</f>
        <v>#DIV/0!</v>
      </c>
      <c r="F68" s="17" t="e">
        <f t="shared" si="35"/>
        <v>#DIV/0!</v>
      </c>
      <c r="G68" s="16" t="e">
        <f>ROUND(('фонд начисленной заработной пла'!G68/'среднесписочная численность'!G68/12)*1000,1)</f>
        <v>#DIV/0!</v>
      </c>
      <c r="H68" s="17" t="e">
        <f t="shared" si="36"/>
        <v>#DIV/0!</v>
      </c>
      <c r="I68" s="16" t="e">
        <f>ROUND(('фонд начисленной заработной пла'!G68/'среднесписочная численность'!G68/12)*1000,1)</f>
        <v>#DIV/0!</v>
      </c>
      <c r="J68" s="17" t="e">
        <f t="shared" si="23"/>
        <v>#DIV/0!</v>
      </c>
      <c r="K68" s="16" t="e">
        <f>ROUND(('фонд начисленной заработной пла'!K68/'среднесписочная численность'!I68/12)*1000,1)</f>
        <v>#DIV/0!</v>
      </c>
      <c r="L68" s="17" t="e">
        <f t="shared" si="26"/>
        <v>#DIV/0!</v>
      </c>
      <c r="M68" s="17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6.5" hidden="1" customHeight="1">
      <c r="A69" s="15" t="str">
        <f>'фонд начисленной заработной пла'!A69</f>
        <v>(наименование предприятия, организации)</v>
      </c>
      <c r="B69" s="16" t="e">
        <f>ROUND(('фонд начисленной заработной пла'!B69/'среднесписочная численность'!B69/12)*1000,1)</f>
        <v>#DIV/0!</v>
      </c>
      <c r="C69" s="16" t="e">
        <f>ROUND(('фонд начисленной заработной пла'!C69/'среднесписочная численность'!C69/12)*1000,1)</f>
        <v>#DIV/0!</v>
      </c>
      <c r="D69" s="17" t="e">
        <f t="shared" ref="D69:D100" si="37">ROUND(C69/B69*100,1)</f>
        <v>#DIV/0!</v>
      </c>
      <c r="E69" s="16" t="e">
        <f>ROUND(('фонд начисленной заработной пла'!E69/'среднесписочная численность'!E69/12)*1000,1)</f>
        <v>#DIV/0!</v>
      </c>
      <c r="F69" s="17" t="e">
        <f t="shared" si="35"/>
        <v>#DIV/0!</v>
      </c>
      <c r="G69" s="16" t="e">
        <f>ROUND(('фонд начисленной заработной пла'!G69/'среднесписочная численность'!G69/12)*1000,1)</f>
        <v>#DIV/0!</v>
      </c>
      <c r="H69" s="17" t="e">
        <f t="shared" si="36"/>
        <v>#DIV/0!</v>
      </c>
      <c r="I69" s="16" t="e">
        <f>ROUND(('фонд начисленной заработной пла'!G69/'среднесписочная численность'!G69/12)*1000,1)</f>
        <v>#DIV/0!</v>
      </c>
      <c r="J69" s="17" t="e">
        <f t="shared" si="23"/>
        <v>#DIV/0!</v>
      </c>
      <c r="K69" s="16" t="e">
        <f>ROUND(('фонд начисленной заработной пла'!K69/'среднесписочная численность'!I69/12)*1000,1)</f>
        <v>#DIV/0!</v>
      </c>
      <c r="L69" s="17" t="e">
        <f t="shared" ref="L69:L100" si="38">ROUND(K69/G69*100,1)</f>
        <v>#DIV/0!</v>
      </c>
      <c r="M69" s="1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.75" hidden="1" customHeight="1">
      <c r="A70" s="22" t="s">
        <v>3</v>
      </c>
      <c r="B70" s="23" t="e">
        <f>ROUND(('фонд начисленной заработной пла'!B70/'среднесписочная численность'!B70/12)*1000,1)</f>
        <v>#DIV/0!</v>
      </c>
      <c r="C70" s="23" t="e">
        <f>ROUND(('фонд начисленной заработной пла'!C70/'среднесписочная численность'!C70/12)*1000,1)</f>
        <v>#DIV/0!</v>
      </c>
      <c r="D70" s="24" t="e">
        <f t="shared" si="37"/>
        <v>#DIV/0!</v>
      </c>
      <c r="E70" s="23" t="e">
        <f>ROUND(('фонд начисленной заработной пла'!E70/'среднесписочная численность'!E70/12)*1000,1)</f>
        <v>#DIV/0!</v>
      </c>
      <c r="F70" s="24" t="e">
        <f t="shared" si="35"/>
        <v>#DIV/0!</v>
      </c>
      <c r="G70" s="23" t="e">
        <f>ROUND(('фонд начисленной заработной пла'!G70/'среднесписочная численность'!G70/12)*1000,1)</f>
        <v>#DIV/0!</v>
      </c>
      <c r="H70" s="24" t="e">
        <f t="shared" si="36"/>
        <v>#DIV/0!</v>
      </c>
      <c r="I70" s="23" t="e">
        <f>ROUND(('фонд начисленной заработной пла'!G70/'среднесписочная численность'!G70/12)*1000,1)</f>
        <v>#DIV/0!</v>
      </c>
      <c r="J70" s="24" t="e">
        <f t="shared" si="23"/>
        <v>#DIV/0!</v>
      </c>
      <c r="K70" s="23" t="e">
        <f>ROUND(('фонд начисленной заработной пла'!K70/'среднесписочная численность'!I70/12)*1000,1)</f>
        <v>#DIV/0!</v>
      </c>
      <c r="L70" s="24" t="e">
        <f t="shared" si="38"/>
        <v>#DIV/0!</v>
      </c>
      <c r="M70" s="24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hidden="1" customHeight="1">
      <c r="A71" s="15" t="str">
        <f>'фонд начисленной заработной пла'!A71</f>
        <v>(наименование предприятия, организации)</v>
      </c>
      <c r="B71" s="16" t="e">
        <f>ROUND(('фонд начисленной заработной пла'!B71/'среднесписочная численность'!B71/12)*1000,1)</f>
        <v>#DIV/0!</v>
      </c>
      <c r="C71" s="16" t="e">
        <f>ROUND(('фонд начисленной заработной пла'!C71/'среднесписочная численность'!C71/12)*1000,1)</f>
        <v>#DIV/0!</v>
      </c>
      <c r="D71" s="17" t="e">
        <f t="shared" si="37"/>
        <v>#DIV/0!</v>
      </c>
      <c r="E71" s="16" t="e">
        <f>ROUND(('фонд начисленной заработной пла'!E71/'среднесписочная численность'!E71/12)*1000,1)</f>
        <v>#DIV/0!</v>
      </c>
      <c r="F71" s="17" t="e">
        <f t="shared" si="35"/>
        <v>#DIV/0!</v>
      </c>
      <c r="G71" s="16" t="e">
        <f>ROUND(('фонд начисленной заработной пла'!G71/'среднесписочная численность'!G71/12)*1000,1)</f>
        <v>#DIV/0!</v>
      </c>
      <c r="H71" s="17" t="e">
        <f t="shared" si="36"/>
        <v>#DIV/0!</v>
      </c>
      <c r="I71" s="16" t="e">
        <f>ROUND(('фонд начисленной заработной пла'!G71/'среднесписочная численность'!G71/12)*1000,1)</f>
        <v>#DIV/0!</v>
      </c>
      <c r="J71" s="17" t="e">
        <f t="shared" si="23"/>
        <v>#DIV/0!</v>
      </c>
      <c r="K71" s="16" t="e">
        <f>ROUND(('фонд начисленной заработной пла'!K71/'среднесписочная численность'!I71/12)*1000,1)</f>
        <v>#DIV/0!</v>
      </c>
      <c r="L71" s="17" t="e">
        <f t="shared" si="38"/>
        <v>#DIV/0!</v>
      </c>
      <c r="M71" s="1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hidden="1" customHeight="1">
      <c r="A72" s="15" t="str">
        <f>'фонд начисленной заработной пла'!A72</f>
        <v>(наименование предприятия, организации)</v>
      </c>
      <c r="B72" s="16" t="e">
        <f>ROUND(('фонд начисленной заработной пла'!B72/'среднесписочная численность'!B72/12)*1000,1)</f>
        <v>#DIV/0!</v>
      </c>
      <c r="C72" s="16" t="e">
        <f>ROUND(('фонд начисленной заработной пла'!C72/'среднесписочная численность'!C72/12)*1000,1)</f>
        <v>#DIV/0!</v>
      </c>
      <c r="D72" s="17" t="e">
        <f t="shared" si="37"/>
        <v>#DIV/0!</v>
      </c>
      <c r="E72" s="16" t="e">
        <f>ROUND(('фонд начисленной заработной пла'!E72/'среднесписочная численность'!E72/12)*1000,1)</f>
        <v>#DIV/0!</v>
      </c>
      <c r="F72" s="17" t="e">
        <f t="shared" si="35"/>
        <v>#DIV/0!</v>
      </c>
      <c r="G72" s="16" t="e">
        <f>ROUND(('фонд начисленной заработной пла'!G72/'среднесписочная численность'!G72/12)*1000,1)</f>
        <v>#DIV/0!</v>
      </c>
      <c r="H72" s="17" t="e">
        <f t="shared" si="36"/>
        <v>#DIV/0!</v>
      </c>
      <c r="I72" s="16" t="e">
        <f>ROUND(('фонд начисленной заработной пла'!G72/'среднесписочная численность'!G72/12)*1000,1)</f>
        <v>#DIV/0!</v>
      </c>
      <c r="J72" s="17" t="e">
        <f t="shared" si="23"/>
        <v>#DIV/0!</v>
      </c>
      <c r="K72" s="16" t="e">
        <f>ROUND(('фонд начисленной заработной пла'!K72/'среднесписочная численность'!I72/12)*1000,1)</f>
        <v>#DIV/0!</v>
      </c>
      <c r="L72" s="17" t="e">
        <f t="shared" si="38"/>
        <v>#DIV/0!</v>
      </c>
      <c r="M72" s="17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5.5" hidden="1" customHeight="1">
      <c r="A73" s="22" t="s">
        <v>31</v>
      </c>
      <c r="B73" s="23" t="e">
        <f>ROUND(('фонд начисленной заработной пла'!B73/'среднесписочная численность'!B73/12)*1000,1)</f>
        <v>#DIV/0!</v>
      </c>
      <c r="C73" s="23" t="e">
        <f>ROUND(('фонд начисленной заработной пла'!C73/'среднесписочная численность'!C73/12)*1000,1)</f>
        <v>#DIV/0!</v>
      </c>
      <c r="D73" s="24" t="e">
        <f t="shared" si="37"/>
        <v>#DIV/0!</v>
      </c>
      <c r="E73" s="23" t="e">
        <f>ROUND(('фонд начисленной заработной пла'!E73/'среднесписочная численность'!E73/12)*1000,1)</f>
        <v>#DIV/0!</v>
      </c>
      <c r="F73" s="24" t="e">
        <f t="shared" si="35"/>
        <v>#DIV/0!</v>
      </c>
      <c r="G73" s="23" t="e">
        <f>ROUND(('фонд начисленной заработной пла'!G73/'среднесписочная численность'!G73/12)*1000,1)</f>
        <v>#DIV/0!</v>
      </c>
      <c r="H73" s="24" t="e">
        <f t="shared" si="36"/>
        <v>#DIV/0!</v>
      </c>
      <c r="I73" s="23" t="e">
        <f>ROUND(('фонд начисленной заработной пла'!G73/'среднесписочная численность'!G73/12)*1000,1)</f>
        <v>#DIV/0!</v>
      </c>
      <c r="J73" s="24" t="e">
        <f t="shared" si="23"/>
        <v>#DIV/0!</v>
      </c>
      <c r="K73" s="23" t="e">
        <f>ROUND(('фонд начисленной заработной пла'!K73/'среднесписочная численность'!I73/12)*1000,1)</f>
        <v>#DIV/0!</v>
      </c>
      <c r="L73" s="24" t="e">
        <f t="shared" si="38"/>
        <v>#DIV/0!</v>
      </c>
      <c r="M73" s="24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hidden="1" customHeight="1">
      <c r="A74" s="15" t="str">
        <f>'фонд начисленной заработной пла'!A74</f>
        <v>(наименование предприятия, организации)</v>
      </c>
      <c r="B74" s="16" t="e">
        <f>ROUND(('фонд начисленной заработной пла'!B74/'среднесписочная численность'!B74/12)*1000,1)</f>
        <v>#DIV/0!</v>
      </c>
      <c r="C74" s="16" t="e">
        <f>ROUND(('фонд начисленной заработной пла'!C74/'среднесписочная численность'!C74/12)*1000,1)</f>
        <v>#DIV/0!</v>
      </c>
      <c r="D74" s="17" t="e">
        <f t="shared" si="37"/>
        <v>#DIV/0!</v>
      </c>
      <c r="E74" s="16" t="e">
        <f>ROUND(('фонд начисленной заработной пла'!E74/'среднесписочная численность'!E74/12)*1000,1)</f>
        <v>#DIV/0!</v>
      </c>
      <c r="F74" s="17" t="e">
        <f t="shared" si="35"/>
        <v>#DIV/0!</v>
      </c>
      <c r="G74" s="16" t="e">
        <f>ROUND(('фонд начисленной заработной пла'!G74/'среднесписочная численность'!G74/12)*1000,1)</f>
        <v>#DIV/0!</v>
      </c>
      <c r="H74" s="17" t="e">
        <f t="shared" si="36"/>
        <v>#DIV/0!</v>
      </c>
      <c r="I74" s="16" t="e">
        <f>ROUND(('фонд начисленной заработной пла'!G74/'среднесписочная численность'!G74/12)*1000,1)</f>
        <v>#DIV/0!</v>
      </c>
      <c r="J74" s="17" t="e">
        <f t="shared" si="23"/>
        <v>#DIV/0!</v>
      </c>
      <c r="K74" s="16" t="e">
        <f>ROUND(('фонд начисленной заработной пла'!K74/'среднесписочная численность'!I74/12)*1000,1)</f>
        <v>#DIV/0!</v>
      </c>
      <c r="L74" s="17" t="e">
        <f t="shared" si="38"/>
        <v>#DIV/0!</v>
      </c>
      <c r="M74" s="1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hidden="1" customHeight="1">
      <c r="A75" s="15" t="str">
        <f>'фонд начисленной заработной пла'!A75</f>
        <v>(наименование предприятия, организации)</v>
      </c>
      <c r="B75" s="16" t="e">
        <f>ROUND(('фонд начисленной заработной пла'!B75/'среднесписочная численность'!B75/12)*1000,1)</f>
        <v>#DIV/0!</v>
      </c>
      <c r="C75" s="16" t="e">
        <f>ROUND(('фонд начисленной заработной пла'!C75/'среднесписочная численность'!C75/12)*1000,1)</f>
        <v>#DIV/0!</v>
      </c>
      <c r="D75" s="17" t="e">
        <f t="shared" si="37"/>
        <v>#DIV/0!</v>
      </c>
      <c r="E75" s="16" t="e">
        <f>ROUND(('фонд начисленной заработной пла'!E75/'среднесписочная численность'!E75/12)*1000,1)</f>
        <v>#DIV/0!</v>
      </c>
      <c r="F75" s="17" t="e">
        <f t="shared" si="35"/>
        <v>#DIV/0!</v>
      </c>
      <c r="G75" s="16" t="e">
        <f>ROUND(('фонд начисленной заработной пла'!G75/'среднесписочная численность'!G75/12)*1000,1)</f>
        <v>#DIV/0!</v>
      </c>
      <c r="H75" s="17" t="e">
        <f t="shared" si="36"/>
        <v>#DIV/0!</v>
      </c>
      <c r="I75" s="16" t="e">
        <f>ROUND(('фонд начисленной заработной пла'!G75/'среднесписочная численность'!G75/12)*1000,1)</f>
        <v>#DIV/0!</v>
      </c>
      <c r="J75" s="17" t="e">
        <f t="shared" si="23"/>
        <v>#DIV/0!</v>
      </c>
      <c r="K75" s="16" t="e">
        <f>ROUND(('фонд начисленной заработной пла'!K75/'среднесписочная численность'!I75/12)*1000,1)</f>
        <v>#DIV/0!</v>
      </c>
      <c r="L75" s="17" t="e">
        <f t="shared" si="38"/>
        <v>#DIV/0!</v>
      </c>
      <c r="M75" s="1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" hidden="1" customHeight="1">
      <c r="A76" s="22" t="s">
        <v>32</v>
      </c>
      <c r="B76" s="23" t="e">
        <f>ROUND(('фонд начисленной заработной пла'!B76/'среднесписочная численность'!B76/12)*1000,1)</f>
        <v>#DIV/0!</v>
      </c>
      <c r="C76" s="23" t="e">
        <f>ROUND(('фонд начисленной заработной пла'!C76/'среднесписочная численность'!C76/12)*1000,1)</f>
        <v>#DIV/0!</v>
      </c>
      <c r="D76" s="24" t="e">
        <f t="shared" si="37"/>
        <v>#DIV/0!</v>
      </c>
      <c r="E76" s="23" t="e">
        <f>ROUND(('фонд начисленной заработной пла'!E76/'среднесписочная численность'!E76/12)*1000,1)</f>
        <v>#DIV/0!</v>
      </c>
      <c r="F76" s="24" t="e">
        <f t="shared" si="35"/>
        <v>#DIV/0!</v>
      </c>
      <c r="G76" s="23" t="e">
        <f>ROUND(('фонд начисленной заработной пла'!G76/'среднесписочная численность'!G76/12)*1000,1)</f>
        <v>#DIV/0!</v>
      </c>
      <c r="H76" s="24" t="e">
        <f t="shared" si="36"/>
        <v>#DIV/0!</v>
      </c>
      <c r="I76" s="23" t="e">
        <f>ROUND(('фонд начисленной заработной пла'!G76/'среднесписочная численность'!G76/12)*1000,1)</f>
        <v>#DIV/0!</v>
      </c>
      <c r="J76" s="24" t="e">
        <f t="shared" si="23"/>
        <v>#DIV/0!</v>
      </c>
      <c r="K76" s="23" t="e">
        <f>ROUND(('фонд начисленной заработной пла'!K76/'среднесписочная численность'!I76/12)*1000,1)</f>
        <v>#DIV/0!</v>
      </c>
      <c r="L76" s="24" t="e">
        <f t="shared" si="38"/>
        <v>#DIV/0!</v>
      </c>
      <c r="M76" s="24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hidden="1" customHeight="1">
      <c r="A77" s="15" t="str">
        <f>'фонд начисленной заработной пла'!A77</f>
        <v>(наименование предприятия, организации)</v>
      </c>
      <c r="B77" s="16" t="e">
        <f>ROUND(('фонд начисленной заработной пла'!B77/'среднесписочная численность'!B77/12)*1000,1)</f>
        <v>#DIV/0!</v>
      </c>
      <c r="C77" s="16" t="e">
        <f>ROUND(('фонд начисленной заработной пла'!C77/'среднесписочная численность'!C77/12)*1000,1)</f>
        <v>#DIV/0!</v>
      </c>
      <c r="D77" s="17" t="e">
        <f t="shared" si="37"/>
        <v>#DIV/0!</v>
      </c>
      <c r="E77" s="16" t="e">
        <f>ROUND(('фонд начисленной заработной пла'!E77/'среднесписочная численность'!E77/12)*1000,1)</f>
        <v>#DIV/0!</v>
      </c>
      <c r="F77" s="17" t="e">
        <f t="shared" si="35"/>
        <v>#DIV/0!</v>
      </c>
      <c r="G77" s="16" t="e">
        <f>ROUND(('фонд начисленной заработной пла'!G77/'среднесписочная численность'!G77/12)*1000,1)</f>
        <v>#DIV/0!</v>
      </c>
      <c r="H77" s="17" t="e">
        <f t="shared" si="36"/>
        <v>#DIV/0!</v>
      </c>
      <c r="I77" s="16" t="e">
        <f>ROUND(('фонд начисленной заработной пла'!G77/'среднесписочная численность'!G77/12)*1000,1)</f>
        <v>#DIV/0!</v>
      </c>
      <c r="J77" s="17" t="e">
        <f t="shared" si="23"/>
        <v>#DIV/0!</v>
      </c>
      <c r="K77" s="16" t="e">
        <f>ROUND(('фонд начисленной заработной пла'!K77/'среднесписочная численность'!I77/12)*1000,1)</f>
        <v>#DIV/0!</v>
      </c>
      <c r="L77" s="17" t="e">
        <f t="shared" si="38"/>
        <v>#DIV/0!</v>
      </c>
      <c r="M77" s="17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8" hidden="1" customHeight="1">
      <c r="A78" s="15" t="str">
        <f>'фонд начисленной заработной пла'!A78</f>
        <v>(наименование предприятия, организации)</v>
      </c>
      <c r="B78" s="16" t="e">
        <f>ROUND(('фонд начисленной заработной пла'!B78/'среднесписочная численность'!B78/12)*1000,1)</f>
        <v>#DIV/0!</v>
      </c>
      <c r="C78" s="16" t="e">
        <f>ROUND(('фонд начисленной заработной пла'!C78/'среднесписочная численность'!C78/12)*1000,1)</f>
        <v>#DIV/0!</v>
      </c>
      <c r="D78" s="17" t="e">
        <f t="shared" si="37"/>
        <v>#DIV/0!</v>
      </c>
      <c r="E78" s="16" t="e">
        <f>ROUND(('фонд начисленной заработной пла'!E78/'среднесписочная численность'!E78/12)*1000,1)</f>
        <v>#DIV/0!</v>
      </c>
      <c r="F78" s="17" t="e">
        <f t="shared" si="35"/>
        <v>#DIV/0!</v>
      </c>
      <c r="G78" s="16" t="e">
        <f>ROUND(('фонд начисленной заработной пла'!G78/'среднесписочная численность'!G78/12)*1000,1)</f>
        <v>#DIV/0!</v>
      </c>
      <c r="H78" s="17" t="e">
        <f t="shared" si="36"/>
        <v>#DIV/0!</v>
      </c>
      <c r="I78" s="16" t="e">
        <f>ROUND(('фонд начисленной заработной пла'!G78/'среднесписочная численность'!G78/12)*1000,1)</f>
        <v>#DIV/0!</v>
      </c>
      <c r="J78" s="17" t="e">
        <f t="shared" si="23"/>
        <v>#DIV/0!</v>
      </c>
      <c r="K78" s="16" t="e">
        <f>ROUND(('фонд начисленной заработной пла'!K78/'среднесписочная численность'!I78/12)*1000,1)</f>
        <v>#DIV/0!</v>
      </c>
      <c r="L78" s="17" t="e">
        <f t="shared" si="38"/>
        <v>#DIV/0!</v>
      </c>
      <c r="M78" s="17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.75" hidden="1" customHeight="1">
      <c r="A79" s="22" t="s">
        <v>33</v>
      </c>
      <c r="B79" s="23" t="e">
        <f>ROUND(('фонд начисленной заработной пла'!B79/'среднесписочная численность'!B79/12)*1000,1)</f>
        <v>#DIV/0!</v>
      </c>
      <c r="C79" s="23" t="e">
        <f>ROUND(('фонд начисленной заработной пла'!C79/'среднесписочная численность'!C79/12)*1000,1)</f>
        <v>#DIV/0!</v>
      </c>
      <c r="D79" s="24" t="e">
        <f t="shared" si="37"/>
        <v>#DIV/0!</v>
      </c>
      <c r="E79" s="23" t="e">
        <f>ROUND(('фонд начисленной заработной пла'!E79/'среднесписочная численность'!E79/12)*1000,1)</f>
        <v>#DIV/0!</v>
      </c>
      <c r="F79" s="24" t="e">
        <f t="shared" si="35"/>
        <v>#DIV/0!</v>
      </c>
      <c r="G79" s="23" t="e">
        <f>ROUND(('фонд начисленной заработной пла'!G79/'среднесписочная численность'!G79/12)*1000,1)</f>
        <v>#DIV/0!</v>
      </c>
      <c r="H79" s="24" t="e">
        <f t="shared" si="36"/>
        <v>#DIV/0!</v>
      </c>
      <c r="I79" s="23" t="e">
        <f>ROUND(('фонд начисленной заработной пла'!G79/'среднесписочная численность'!G79/12)*1000,1)</f>
        <v>#DIV/0!</v>
      </c>
      <c r="J79" s="24" t="e">
        <f t="shared" si="23"/>
        <v>#DIV/0!</v>
      </c>
      <c r="K79" s="23" t="e">
        <f>ROUND(('фонд начисленной заработной пла'!K79/'среднесписочная численность'!I79/12)*1000,1)</f>
        <v>#DIV/0!</v>
      </c>
      <c r="L79" s="24" t="e">
        <f t="shared" si="38"/>
        <v>#DIV/0!</v>
      </c>
      <c r="M79" s="2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hidden="1" customHeight="1">
      <c r="A80" s="15" t="str">
        <f>'фонд начисленной заработной пла'!A80</f>
        <v>(наименование предприятия, организации)</v>
      </c>
      <c r="B80" s="16" t="e">
        <f>ROUND(('фонд начисленной заработной пла'!B80/'среднесписочная численность'!B80/12)*1000,1)</f>
        <v>#DIV/0!</v>
      </c>
      <c r="C80" s="16" t="e">
        <f>ROUND(('фонд начисленной заработной пла'!C80/'среднесписочная численность'!C80/12)*1000,1)</f>
        <v>#DIV/0!</v>
      </c>
      <c r="D80" s="17" t="e">
        <f t="shared" si="37"/>
        <v>#DIV/0!</v>
      </c>
      <c r="E80" s="16" t="e">
        <f>ROUND(('фонд начисленной заработной пла'!E80/'среднесписочная численность'!E80/12)*1000,1)</f>
        <v>#DIV/0!</v>
      </c>
      <c r="F80" s="17" t="e">
        <f t="shared" si="35"/>
        <v>#DIV/0!</v>
      </c>
      <c r="G80" s="16" t="e">
        <f>ROUND(('фонд начисленной заработной пла'!G80/'среднесписочная численность'!G80/12)*1000,1)</f>
        <v>#DIV/0!</v>
      </c>
      <c r="H80" s="17" t="e">
        <f t="shared" si="36"/>
        <v>#DIV/0!</v>
      </c>
      <c r="I80" s="16" t="e">
        <f>ROUND(('фонд начисленной заработной пла'!G80/'среднесписочная численность'!G80/12)*1000,1)</f>
        <v>#DIV/0!</v>
      </c>
      <c r="J80" s="17" t="e">
        <f t="shared" si="23"/>
        <v>#DIV/0!</v>
      </c>
      <c r="K80" s="16" t="e">
        <f>ROUND(('фонд начисленной заработной пла'!K80/'среднесписочная численность'!I80/12)*1000,1)</f>
        <v>#DIV/0!</v>
      </c>
      <c r="L80" s="17" t="e">
        <f t="shared" si="38"/>
        <v>#DIV/0!</v>
      </c>
      <c r="M80" s="17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8" hidden="1" customHeight="1">
      <c r="A81" s="15" t="str">
        <f>'фонд начисленной заработной пла'!A81</f>
        <v>(наименование предприятия, организации)</v>
      </c>
      <c r="B81" s="16" t="e">
        <f>ROUND(('фонд начисленной заработной пла'!B81/'среднесписочная численность'!B81/12)*1000,1)</f>
        <v>#DIV/0!</v>
      </c>
      <c r="C81" s="16" t="e">
        <f>ROUND(('фонд начисленной заработной пла'!C81/'среднесписочная численность'!C81/12)*1000,1)</f>
        <v>#DIV/0!</v>
      </c>
      <c r="D81" s="17" t="e">
        <f t="shared" si="37"/>
        <v>#DIV/0!</v>
      </c>
      <c r="E81" s="16" t="e">
        <f>ROUND(('фонд начисленной заработной пла'!E81/'среднесписочная численность'!E81/12)*1000,1)</f>
        <v>#DIV/0!</v>
      </c>
      <c r="F81" s="17" t="e">
        <f t="shared" si="35"/>
        <v>#DIV/0!</v>
      </c>
      <c r="G81" s="16" t="e">
        <f>ROUND(('фонд начисленной заработной пла'!G81/'среднесписочная численность'!G81/12)*1000,1)</f>
        <v>#DIV/0!</v>
      </c>
      <c r="H81" s="17" t="e">
        <f t="shared" si="36"/>
        <v>#DIV/0!</v>
      </c>
      <c r="I81" s="16" t="e">
        <f>ROUND(('фонд начисленной заработной пла'!G81/'среднесписочная численность'!G81/12)*1000,1)</f>
        <v>#DIV/0!</v>
      </c>
      <c r="J81" s="17" t="e">
        <f t="shared" si="23"/>
        <v>#DIV/0!</v>
      </c>
      <c r="K81" s="16" t="e">
        <f>ROUND(('фонд начисленной заработной пла'!K81/'среднесписочная численность'!I81/12)*1000,1)</f>
        <v>#DIV/0!</v>
      </c>
      <c r="L81" s="17" t="e">
        <f t="shared" si="38"/>
        <v>#DIV/0!</v>
      </c>
      <c r="M81" s="17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.75" hidden="1" customHeight="1">
      <c r="A82" s="22" t="s">
        <v>34</v>
      </c>
      <c r="B82" s="23" t="e">
        <f>ROUND(('фонд начисленной заработной пла'!B82/'среднесписочная численность'!B82/12)*1000,1)</f>
        <v>#DIV/0!</v>
      </c>
      <c r="C82" s="23" t="e">
        <f>ROUND(('фонд начисленной заработной пла'!C82/'среднесписочная численность'!C82/12)*1000,1)</f>
        <v>#DIV/0!</v>
      </c>
      <c r="D82" s="24" t="e">
        <f t="shared" si="37"/>
        <v>#DIV/0!</v>
      </c>
      <c r="E82" s="23" t="e">
        <f>ROUND(('фонд начисленной заработной пла'!E82/'среднесписочная численность'!E82/12)*1000,1)</f>
        <v>#DIV/0!</v>
      </c>
      <c r="F82" s="24" t="e">
        <f t="shared" si="35"/>
        <v>#DIV/0!</v>
      </c>
      <c r="G82" s="23" t="e">
        <f>ROUND(('фонд начисленной заработной пла'!G82/'среднесписочная численность'!G82/12)*1000,1)</f>
        <v>#DIV/0!</v>
      </c>
      <c r="H82" s="24" t="e">
        <f t="shared" si="36"/>
        <v>#DIV/0!</v>
      </c>
      <c r="I82" s="23" t="e">
        <f>ROUND(('фонд начисленной заработной пла'!G82/'среднесписочная численность'!G82/12)*1000,1)</f>
        <v>#DIV/0!</v>
      </c>
      <c r="J82" s="24" t="e">
        <f t="shared" si="23"/>
        <v>#DIV/0!</v>
      </c>
      <c r="K82" s="23" t="e">
        <f>ROUND(('фонд начисленной заработной пла'!K82/'среднесписочная численность'!I82/12)*1000,1)</f>
        <v>#DIV/0!</v>
      </c>
      <c r="L82" s="24" t="e">
        <f t="shared" si="38"/>
        <v>#DIV/0!</v>
      </c>
      <c r="M82" s="24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hidden="1" customHeight="1">
      <c r="A83" s="15" t="str">
        <f>'фонд начисленной заработной пла'!A83</f>
        <v>(наименование предприятия, организации)</v>
      </c>
      <c r="B83" s="16" t="e">
        <f>ROUND(('фонд начисленной заработной пла'!B83/'среднесписочная численность'!B83/12)*1000,1)</f>
        <v>#DIV/0!</v>
      </c>
      <c r="C83" s="16" t="e">
        <f>ROUND(('фонд начисленной заработной пла'!C83/'среднесписочная численность'!C83/12)*1000,1)</f>
        <v>#DIV/0!</v>
      </c>
      <c r="D83" s="17" t="e">
        <f t="shared" si="37"/>
        <v>#DIV/0!</v>
      </c>
      <c r="E83" s="16" t="e">
        <f>ROUND(('фонд начисленной заработной пла'!E83/'среднесписочная численность'!E83/12)*1000,1)</f>
        <v>#DIV/0!</v>
      </c>
      <c r="F83" s="17" t="e">
        <f t="shared" si="35"/>
        <v>#DIV/0!</v>
      </c>
      <c r="G83" s="16" t="e">
        <f>ROUND(('фонд начисленной заработной пла'!G83/'среднесписочная численность'!G83/12)*1000,1)</f>
        <v>#DIV/0!</v>
      </c>
      <c r="H83" s="17" t="e">
        <f t="shared" si="36"/>
        <v>#DIV/0!</v>
      </c>
      <c r="I83" s="16" t="e">
        <f>ROUND(('фонд начисленной заработной пла'!G83/'среднесписочная численность'!G83/12)*1000,1)</f>
        <v>#DIV/0!</v>
      </c>
      <c r="J83" s="17" t="e">
        <f t="shared" si="23"/>
        <v>#DIV/0!</v>
      </c>
      <c r="K83" s="16" t="e">
        <f>ROUND(('фонд начисленной заработной пла'!K83/'среднесписочная численность'!I83/12)*1000,1)</f>
        <v>#DIV/0!</v>
      </c>
      <c r="L83" s="17" t="e">
        <f t="shared" si="38"/>
        <v>#DIV/0!</v>
      </c>
      <c r="M83" s="17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hidden="1" customHeight="1">
      <c r="A84" s="15" t="str">
        <f>'фонд начисленной заработной пла'!A84</f>
        <v>(наименование предприятия, организации)</v>
      </c>
      <c r="B84" s="16" t="e">
        <f>ROUND(('фонд начисленной заработной пла'!B84/'среднесписочная численность'!B84/12)*1000,1)</f>
        <v>#DIV/0!</v>
      </c>
      <c r="C84" s="16" t="e">
        <f>ROUND(('фонд начисленной заработной пла'!C84/'среднесписочная численность'!C84/12)*1000,1)</f>
        <v>#DIV/0!</v>
      </c>
      <c r="D84" s="17" t="e">
        <f t="shared" si="37"/>
        <v>#DIV/0!</v>
      </c>
      <c r="E84" s="16" t="e">
        <f>ROUND(('фонд начисленной заработной пла'!E84/'среднесписочная численность'!E84/12)*1000,1)</f>
        <v>#DIV/0!</v>
      </c>
      <c r="F84" s="17" t="e">
        <f t="shared" si="35"/>
        <v>#DIV/0!</v>
      </c>
      <c r="G84" s="16" t="e">
        <f>ROUND(('фонд начисленной заработной пла'!G84/'среднесписочная численность'!G84/12)*1000,1)</f>
        <v>#DIV/0!</v>
      </c>
      <c r="H84" s="17" t="e">
        <f t="shared" si="36"/>
        <v>#DIV/0!</v>
      </c>
      <c r="I84" s="16" t="e">
        <f>ROUND(('фонд начисленной заработной пла'!G84/'среднесписочная численность'!G84/12)*1000,1)</f>
        <v>#DIV/0!</v>
      </c>
      <c r="J84" s="17" t="e">
        <f t="shared" si="23"/>
        <v>#DIV/0!</v>
      </c>
      <c r="K84" s="16" t="e">
        <f>ROUND(('фонд начисленной заработной пла'!K84/'среднесписочная численность'!I84/12)*1000,1)</f>
        <v>#DIV/0!</v>
      </c>
      <c r="L84" s="17" t="e">
        <f t="shared" si="38"/>
        <v>#DIV/0!</v>
      </c>
      <c r="M84" s="17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.75" hidden="1" customHeight="1">
      <c r="A85" s="22" t="s">
        <v>35</v>
      </c>
      <c r="B85" s="23" t="e">
        <f>ROUND(('фонд начисленной заработной пла'!B85/'среднесписочная численность'!B85/12)*1000,1)</f>
        <v>#DIV/0!</v>
      </c>
      <c r="C85" s="23" t="e">
        <f>ROUND(('фонд начисленной заработной пла'!C85/'среднесписочная численность'!C85/12)*1000,1)</f>
        <v>#DIV/0!</v>
      </c>
      <c r="D85" s="24" t="e">
        <f t="shared" si="37"/>
        <v>#DIV/0!</v>
      </c>
      <c r="E85" s="23" t="e">
        <f>ROUND(('фонд начисленной заработной пла'!E85/'среднесписочная численность'!E85/12)*1000,1)</f>
        <v>#DIV/0!</v>
      </c>
      <c r="F85" s="24" t="e">
        <f t="shared" si="35"/>
        <v>#DIV/0!</v>
      </c>
      <c r="G85" s="23" t="e">
        <f>ROUND(('фонд начисленной заработной пла'!G85/'среднесписочная численность'!G85/12)*1000,1)</f>
        <v>#DIV/0!</v>
      </c>
      <c r="H85" s="24" t="e">
        <f t="shared" si="36"/>
        <v>#DIV/0!</v>
      </c>
      <c r="I85" s="23" t="e">
        <f>ROUND(('фонд начисленной заработной пла'!G85/'среднесписочная численность'!G85/12)*1000,1)</f>
        <v>#DIV/0!</v>
      </c>
      <c r="J85" s="24" t="e">
        <f t="shared" si="23"/>
        <v>#DIV/0!</v>
      </c>
      <c r="K85" s="23" t="e">
        <f>ROUND(('фонд начисленной заработной пла'!K85/'среднесписочная численность'!I85/12)*1000,1)</f>
        <v>#DIV/0!</v>
      </c>
      <c r="L85" s="24" t="e">
        <f t="shared" si="38"/>
        <v>#DIV/0!</v>
      </c>
      <c r="M85" s="24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8" hidden="1" customHeight="1">
      <c r="A86" s="15" t="str">
        <f>'фонд начисленной заработной пла'!A86</f>
        <v>(наименование предприятия, организации)</v>
      </c>
      <c r="B86" s="16" t="e">
        <f>ROUND(('фонд начисленной заработной пла'!B86/'среднесписочная численность'!B86/12)*1000,1)</f>
        <v>#DIV/0!</v>
      </c>
      <c r="C86" s="16" t="e">
        <f>ROUND(('фонд начисленной заработной пла'!C86/'среднесписочная численность'!C86/12)*1000,1)</f>
        <v>#DIV/0!</v>
      </c>
      <c r="D86" s="17" t="e">
        <f t="shared" si="37"/>
        <v>#DIV/0!</v>
      </c>
      <c r="E86" s="16" t="e">
        <f>ROUND(('фонд начисленной заработной пла'!E86/'среднесписочная численность'!E86/12)*1000,1)</f>
        <v>#DIV/0!</v>
      </c>
      <c r="F86" s="17" t="e">
        <f t="shared" si="35"/>
        <v>#DIV/0!</v>
      </c>
      <c r="G86" s="16" t="e">
        <f>ROUND(('фонд начисленной заработной пла'!G86/'среднесписочная численность'!G86/12)*1000,1)</f>
        <v>#DIV/0!</v>
      </c>
      <c r="H86" s="17" t="e">
        <f t="shared" si="36"/>
        <v>#DIV/0!</v>
      </c>
      <c r="I86" s="16" t="e">
        <f>ROUND(('фонд начисленной заработной пла'!G86/'среднесписочная численность'!G86/12)*1000,1)</f>
        <v>#DIV/0!</v>
      </c>
      <c r="J86" s="17" t="e">
        <f t="shared" si="23"/>
        <v>#DIV/0!</v>
      </c>
      <c r="K86" s="16" t="e">
        <f>ROUND(('фонд начисленной заработной пла'!K86/'среднесписочная численность'!I86/12)*1000,1)</f>
        <v>#DIV/0!</v>
      </c>
      <c r="L86" s="17" t="e">
        <f t="shared" si="38"/>
        <v>#DIV/0!</v>
      </c>
      <c r="M86" s="17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8" hidden="1" customHeight="1">
      <c r="A87" s="15" t="str">
        <f>'фонд начисленной заработной пла'!A87</f>
        <v>(наименование предприятия, организации)</v>
      </c>
      <c r="B87" s="16" t="e">
        <f>ROUND(('фонд начисленной заработной пла'!B87/'среднесписочная численность'!B87/12)*1000,1)</f>
        <v>#DIV/0!</v>
      </c>
      <c r="C87" s="16" t="e">
        <f>ROUND(('фонд начисленной заработной пла'!C87/'среднесписочная численность'!C87/12)*1000,1)</f>
        <v>#DIV/0!</v>
      </c>
      <c r="D87" s="17" t="e">
        <f t="shared" si="37"/>
        <v>#DIV/0!</v>
      </c>
      <c r="E87" s="16" t="e">
        <f>ROUND(('фонд начисленной заработной пла'!E87/'среднесписочная численность'!E87/12)*1000,1)</f>
        <v>#DIV/0!</v>
      </c>
      <c r="F87" s="17" t="e">
        <f t="shared" si="35"/>
        <v>#DIV/0!</v>
      </c>
      <c r="G87" s="16" t="e">
        <f>ROUND(('фонд начисленной заработной пла'!G87/'среднесписочная численность'!G87/12)*1000,1)</f>
        <v>#DIV/0!</v>
      </c>
      <c r="H87" s="17" t="e">
        <f t="shared" si="36"/>
        <v>#DIV/0!</v>
      </c>
      <c r="I87" s="16" t="e">
        <f>ROUND(('фонд начисленной заработной пла'!G87/'среднесписочная численность'!G87/12)*1000,1)</f>
        <v>#DIV/0!</v>
      </c>
      <c r="J87" s="17" t="e">
        <f t="shared" si="23"/>
        <v>#DIV/0!</v>
      </c>
      <c r="K87" s="16" t="e">
        <f>ROUND(('фонд начисленной заработной пла'!K87/'среднесписочная численность'!I87/12)*1000,1)</f>
        <v>#DIV/0!</v>
      </c>
      <c r="L87" s="17" t="e">
        <f t="shared" si="38"/>
        <v>#DIV/0!</v>
      </c>
      <c r="M87" s="17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7" hidden="1" customHeight="1">
      <c r="A88" s="22" t="s">
        <v>36</v>
      </c>
      <c r="B88" s="23" t="e">
        <f>ROUND(('фонд начисленной заработной пла'!B88/'среднесписочная численность'!B88/12)*1000,1)</f>
        <v>#DIV/0!</v>
      </c>
      <c r="C88" s="23" t="e">
        <f>ROUND(('фонд начисленной заработной пла'!C88/'среднесписочная численность'!C88/12)*1000,1)</f>
        <v>#DIV/0!</v>
      </c>
      <c r="D88" s="24" t="e">
        <f t="shared" si="37"/>
        <v>#DIV/0!</v>
      </c>
      <c r="E88" s="23" t="e">
        <f>ROUND(('фонд начисленной заработной пла'!E88/'среднесписочная численность'!E88/12)*1000,1)</f>
        <v>#DIV/0!</v>
      </c>
      <c r="F88" s="24" t="e">
        <f t="shared" si="35"/>
        <v>#DIV/0!</v>
      </c>
      <c r="G88" s="23" t="e">
        <f>ROUND(('фонд начисленной заработной пла'!G88/'среднесписочная численность'!G88/12)*1000,1)</f>
        <v>#DIV/0!</v>
      </c>
      <c r="H88" s="24" t="e">
        <f t="shared" si="36"/>
        <v>#DIV/0!</v>
      </c>
      <c r="I88" s="23" t="e">
        <f>ROUND(('фонд начисленной заработной пла'!G88/'среднесписочная численность'!G88/12)*1000,1)</f>
        <v>#DIV/0!</v>
      </c>
      <c r="J88" s="24" t="e">
        <f t="shared" si="23"/>
        <v>#DIV/0!</v>
      </c>
      <c r="K88" s="23" t="e">
        <f>ROUND(('фонд начисленной заработной пла'!K88/'среднесписочная численность'!I88/12)*1000,1)</f>
        <v>#DIV/0!</v>
      </c>
      <c r="L88" s="24" t="e">
        <f t="shared" si="38"/>
        <v>#DIV/0!</v>
      </c>
      <c r="M88" s="24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hidden="1" customHeight="1">
      <c r="A89" s="15" t="str">
        <f>'фонд начисленной заработной пла'!A89</f>
        <v>(наименование предприятия, организации)</v>
      </c>
      <c r="B89" s="16" t="e">
        <f>ROUND(('фонд начисленной заработной пла'!B89/'среднесписочная численность'!B89/12)*1000,1)</f>
        <v>#DIV/0!</v>
      </c>
      <c r="C89" s="16" t="e">
        <f>ROUND(('фонд начисленной заработной пла'!C89/'среднесписочная численность'!C89/12)*1000,1)</f>
        <v>#DIV/0!</v>
      </c>
      <c r="D89" s="17" t="e">
        <f t="shared" si="37"/>
        <v>#DIV/0!</v>
      </c>
      <c r="E89" s="16" t="e">
        <f>ROUND(('фонд начисленной заработной пла'!E89/'среднесписочная численность'!E89/12)*1000,1)</f>
        <v>#DIV/0!</v>
      </c>
      <c r="F89" s="17" t="e">
        <f t="shared" si="35"/>
        <v>#DIV/0!</v>
      </c>
      <c r="G89" s="16" t="e">
        <f>ROUND(('фонд начисленной заработной пла'!G89/'среднесписочная численность'!G89/12)*1000,1)</f>
        <v>#DIV/0!</v>
      </c>
      <c r="H89" s="17" t="e">
        <f t="shared" si="36"/>
        <v>#DIV/0!</v>
      </c>
      <c r="I89" s="16" t="e">
        <f>ROUND(('фонд начисленной заработной пла'!G89/'среднесписочная численность'!G89/12)*1000,1)</f>
        <v>#DIV/0!</v>
      </c>
      <c r="J89" s="17" t="e">
        <f t="shared" si="23"/>
        <v>#DIV/0!</v>
      </c>
      <c r="K89" s="16" t="e">
        <f>ROUND(('фонд начисленной заработной пла'!K89/'среднесписочная численность'!I89/12)*1000,1)</f>
        <v>#DIV/0!</v>
      </c>
      <c r="L89" s="17" t="e">
        <f t="shared" si="38"/>
        <v>#DIV/0!</v>
      </c>
      <c r="M89" s="17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6.5" hidden="1" customHeight="1">
      <c r="A90" s="15" t="str">
        <f>'фонд начисленной заработной пла'!A90</f>
        <v>(наименование предприятия, организации)</v>
      </c>
      <c r="B90" s="16" t="e">
        <f>ROUND(('фонд начисленной заработной пла'!B90/'среднесписочная численность'!B90/12)*1000,1)</f>
        <v>#DIV/0!</v>
      </c>
      <c r="C90" s="16" t="e">
        <f>ROUND(('фонд начисленной заработной пла'!C90/'среднесписочная численность'!C90/12)*1000,1)</f>
        <v>#DIV/0!</v>
      </c>
      <c r="D90" s="17" t="e">
        <f t="shared" si="37"/>
        <v>#DIV/0!</v>
      </c>
      <c r="E90" s="16" t="e">
        <f>ROUND(('фонд начисленной заработной пла'!E90/'среднесписочная численность'!E90/12)*1000,1)</f>
        <v>#DIV/0!</v>
      </c>
      <c r="F90" s="17" t="e">
        <f t="shared" si="35"/>
        <v>#DIV/0!</v>
      </c>
      <c r="G90" s="16" t="e">
        <f>ROUND(('фонд начисленной заработной пла'!G90/'среднесписочная численность'!G90/12)*1000,1)</f>
        <v>#DIV/0!</v>
      </c>
      <c r="H90" s="17" t="e">
        <f t="shared" si="36"/>
        <v>#DIV/0!</v>
      </c>
      <c r="I90" s="16" t="e">
        <f>ROUND(('фонд начисленной заработной пла'!G90/'среднесписочная численность'!G90/12)*1000,1)</f>
        <v>#DIV/0!</v>
      </c>
      <c r="J90" s="17" t="e">
        <f t="shared" si="23"/>
        <v>#DIV/0!</v>
      </c>
      <c r="K90" s="16" t="e">
        <f>ROUND(('фонд начисленной заработной пла'!K90/'среднесписочная численность'!I90/12)*1000,1)</f>
        <v>#DIV/0!</v>
      </c>
      <c r="L90" s="17" t="e">
        <f t="shared" si="38"/>
        <v>#DIV/0!</v>
      </c>
      <c r="M90" s="17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30" hidden="1" customHeight="1">
      <c r="A91" s="22" t="s">
        <v>37</v>
      </c>
      <c r="B91" s="23" t="e">
        <f>ROUND(('фонд начисленной заработной пла'!B91/'среднесписочная численность'!B91/12)*1000,1)</f>
        <v>#DIV/0!</v>
      </c>
      <c r="C91" s="23" t="e">
        <f>ROUND(('фонд начисленной заработной пла'!C91/'среднесписочная численность'!C91/12)*1000,1)</f>
        <v>#DIV/0!</v>
      </c>
      <c r="D91" s="24" t="e">
        <f t="shared" si="37"/>
        <v>#DIV/0!</v>
      </c>
      <c r="E91" s="23" t="e">
        <f>ROUND(('фонд начисленной заработной пла'!E91/'среднесписочная численность'!E91/12)*1000,1)</f>
        <v>#DIV/0!</v>
      </c>
      <c r="F91" s="24" t="e">
        <f t="shared" si="35"/>
        <v>#DIV/0!</v>
      </c>
      <c r="G91" s="23" t="e">
        <f>ROUND(('фонд начисленной заработной пла'!G91/'среднесписочная численность'!G91/12)*1000,1)</f>
        <v>#DIV/0!</v>
      </c>
      <c r="H91" s="24" t="e">
        <f t="shared" si="36"/>
        <v>#DIV/0!</v>
      </c>
      <c r="I91" s="23" t="e">
        <f>ROUND(('фонд начисленной заработной пла'!G91/'среднесписочная численность'!G91/12)*1000,1)</f>
        <v>#DIV/0!</v>
      </c>
      <c r="J91" s="24" t="e">
        <f t="shared" si="23"/>
        <v>#DIV/0!</v>
      </c>
      <c r="K91" s="23" t="e">
        <f>ROUND(('фонд начисленной заработной пла'!K91/'среднесписочная численность'!I91/12)*1000,1)</f>
        <v>#DIV/0!</v>
      </c>
      <c r="L91" s="24" t="e">
        <f t="shared" si="38"/>
        <v>#DIV/0!</v>
      </c>
      <c r="M91" s="24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hidden="1" customHeight="1">
      <c r="A92" s="15" t="str">
        <f>'фонд начисленной заработной пла'!A92</f>
        <v>(наименование предприятия, организации)</v>
      </c>
      <c r="B92" s="16" t="e">
        <f>ROUND(('фонд начисленной заработной пла'!B92/'среднесписочная численность'!B92/12)*1000,1)</f>
        <v>#DIV/0!</v>
      </c>
      <c r="C92" s="16" t="e">
        <f>ROUND(('фонд начисленной заработной пла'!C92/'среднесписочная численность'!C92/12)*1000,1)</f>
        <v>#DIV/0!</v>
      </c>
      <c r="D92" s="17" t="e">
        <f t="shared" si="37"/>
        <v>#DIV/0!</v>
      </c>
      <c r="E92" s="16" t="e">
        <f>ROUND(('фонд начисленной заработной пла'!E92/'среднесписочная численность'!E92/12)*1000,1)</f>
        <v>#DIV/0!</v>
      </c>
      <c r="F92" s="17" t="e">
        <f t="shared" si="35"/>
        <v>#DIV/0!</v>
      </c>
      <c r="G92" s="16" t="e">
        <f>ROUND(('фонд начисленной заработной пла'!G92/'среднесписочная численность'!G92/12)*1000,1)</f>
        <v>#DIV/0!</v>
      </c>
      <c r="H92" s="17" t="e">
        <f t="shared" si="36"/>
        <v>#DIV/0!</v>
      </c>
      <c r="I92" s="16" t="e">
        <f>ROUND(('фонд начисленной заработной пла'!G92/'среднесписочная численность'!G92/12)*1000,1)</f>
        <v>#DIV/0!</v>
      </c>
      <c r="J92" s="17" t="e">
        <f t="shared" si="23"/>
        <v>#DIV/0!</v>
      </c>
      <c r="K92" s="16" t="e">
        <f>ROUND(('фонд начисленной заработной пла'!K92/'среднесписочная численность'!I92/12)*1000,1)</f>
        <v>#DIV/0!</v>
      </c>
      <c r="L92" s="17" t="e">
        <f t="shared" si="38"/>
        <v>#DIV/0!</v>
      </c>
      <c r="M92" s="17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" hidden="1" customHeight="1">
      <c r="A93" s="15" t="str">
        <f>'фонд начисленной заработной пла'!A93</f>
        <v>(наименование предприятия, организации)</v>
      </c>
      <c r="B93" s="16" t="e">
        <f>ROUND(('фонд начисленной заработной пла'!B93/'среднесписочная численность'!B93/12)*1000,1)</f>
        <v>#DIV/0!</v>
      </c>
      <c r="C93" s="16" t="e">
        <f>ROUND(('фонд начисленной заработной пла'!C93/'среднесписочная численность'!C93/12)*1000,1)</f>
        <v>#DIV/0!</v>
      </c>
      <c r="D93" s="17" t="e">
        <f t="shared" si="37"/>
        <v>#DIV/0!</v>
      </c>
      <c r="E93" s="16" t="e">
        <f>ROUND(('фонд начисленной заработной пла'!E93/'среднесписочная численность'!E93/12)*1000,1)</f>
        <v>#DIV/0!</v>
      </c>
      <c r="F93" s="17" t="e">
        <f t="shared" si="35"/>
        <v>#DIV/0!</v>
      </c>
      <c r="G93" s="16" t="e">
        <f>ROUND(('фонд начисленной заработной пла'!G93/'среднесписочная численность'!G93/12)*1000,1)</f>
        <v>#DIV/0!</v>
      </c>
      <c r="H93" s="17" t="e">
        <f t="shared" si="36"/>
        <v>#DIV/0!</v>
      </c>
      <c r="I93" s="16" t="e">
        <f>ROUND(('фонд начисленной заработной пла'!G93/'среднесписочная численность'!G93/12)*1000,1)</f>
        <v>#DIV/0!</v>
      </c>
      <c r="J93" s="17" t="e">
        <f t="shared" si="23"/>
        <v>#DIV/0!</v>
      </c>
      <c r="K93" s="16" t="e">
        <f>ROUND(('фонд начисленной заработной пла'!K93/'среднесписочная численность'!I93/12)*1000,1)</f>
        <v>#DIV/0!</v>
      </c>
      <c r="L93" s="17" t="e">
        <f t="shared" si="38"/>
        <v>#DIV/0!</v>
      </c>
      <c r="M93" s="17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.75" hidden="1" customHeight="1">
      <c r="A94" s="22" t="s">
        <v>38</v>
      </c>
      <c r="B94" s="23" t="e">
        <f>ROUND(('фонд начисленной заработной пла'!B94/'среднесписочная численность'!B94/12)*1000,1)</f>
        <v>#DIV/0!</v>
      </c>
      <c r="C94" s="23" t="e">
        <f>ROUND(('фонд начисленной заработной пла'!C94/'среднесписочная численность'!C94/12)*1000,1)</f>
        <v>#DIV/0!</v>
      </c>
      <c r="D94" s="24" t="e">
        <f t="shared" si="37"/>
        <v>#DIV/0!</v>
      </c>
      <c r="E94" s="23" t="e">
        <f>ROUND(('фонд начисленной заработной пла'!E94/'среднесписочная численность'!E94/12)*1000,1)</f>
        <v>#DIV/0!</v>
      </c>
      <c r="F94" s="24" t="e">
        <f t="shared" si="35"/>
        <v>#DIV/0!</v>
      </c>
      <c r="G94" s="23" t="e">
        <f>ROUND(('фонд начисленной заработной пла'!G94/'среднесписочная численность'!G94/12)*1000,1)</f>
        <v>#DIV/0!</v>
      </c>
      <c r="H94" s="24" t="e">
        <f t="shared" si="36"/>
        <v>#DIV/0!</v>
      </c>
      <c r="I94" s="23" t="e">
        <f>ROUND(('фонд начисленной заработной пла'!G94/'среднесписочная численность'!G94/12)*1000,1)</f>
        <v>#DIV/0!</v>
      </c>
      <c r="J94" s="24" t="e">
        <f t="shared" si="23"/>
        <v>#DIV/0!</v>
      </c>
      <c r="K94" s="23" t="e">
        <f>ROUND(('фонд начисленной заработной пла'!K94/'среднесписочная численность'!I94/12)*1000,1)</f>
        <v>#DIV/0!</v>
      </c>
      <c r="L94" s="24" t="e">
        <f t="shared" si="38"/>
        <v>#DIV/0!</v>
      </c>
      <c r="M94" s="24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" hidden="1" customHeight="1">
      <c r="A95" s="15" t="str">
        <f>'фонд начисленной заработной пла'!A95</f>
        <v>(наименование предприятия, организации)</v>
      </c>
      <c r="B95" s="16" t="e">
        <f>ROUND(('фонд начисленной заработной пла'!B95/'среднесписочная численность'!B95/12)*1000,1)</f>
        <v>#DIV/0!</v>
      </c>
      <c r="C95" s="16" t="e">
        <f>ROUND(('фонд начисленной заработной пла'!C95/'среднесписочная численность'!C95/12)*1000,1)</f>
        <v>#DIV/0!</v>
      </c>
      <c r="D95" s="17" t="e">
        <f t="shared" si="37"/>
        <v>#DIV/0!</v>
      </c>
      <c r="E95" s="16" t="e">
        <f>ROUND(('фонд начисленной заработной пла'!E95/'среднесписочная численность'!E95/12)*1000,1)</f>
        <v>#DIV/0!</v>
      </c>
      <c r="F95" s="17" t="e">
        <f t="shared" si="35"/>
        <v>#DIV/0!</v>
      </c>
      <c r="G95" s="16" t="e">
        <f>ROUND(('фонд начисленной заработной пла'!G95/'среднесписочная численность'!G95/12)*1000,1)</f>
        <v>#DIV/0!</v>
      </c>
      <c r="H95" s="17" t="e">
        <f t="shared" si="36"/>
        <v>#DIV/0!</v>
      </c>
      <c r="I95" s="16" t="e">
        <f>ROUND(('фонд начисленной заработной пла'!G95/'среднесписочная численность'!G95/12)*1000,1)</f>
        <v>#DIV/0!</v>
      </c>
      <c r="J95" s="17" t="e">
        <f t="shared" si="23"/>
        <v>#DIV/0!</v>
      </c>
      <c r="K95" s="16" t="e">
        <f>ROUND(('фонд начисленной заработной пла'!K95/'среднесписочная численность'!I95/12)*1000,1)</f>
        <v>#DIV/0!</v>
      </c>
      <c r="L95" s="17" t="e">
        <f t="shared" si="38"/>
        <v>#DIV/0!</v>
      </c>
      <c r="M95" s="17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4.25" hidden="1" customHeight="1">
      <c r="A96" s="15" t="str">
        <f>'фонд начисленной заработной пла'!A96</f>
        <v>(наименование предприятия, организации)</v>
      </c>
      <c r="B96" s="16" t="e">
        <f>ROUND(('фонд начисленной заработной пла'!B96/'среднесписочная численность'!B96/12)*1000,1)</f>
        <v>#DIV/0!</v>
      </c>
      <c r="C96" s="16" t="e">
        <f>ROUND(('фонд начисленной заработной пла'!C96/'среднесписочная численность'!C96/12)*1000,1)</f>
        <v>#DIV/0!</v>
      </c>
      <c r="D96" s="17" t="e">
        <f t="shared" si="37"/>
        <v>#DIV/0!</v>
      </c>
      <c r="E96" s="16" t="e">
        <f>ROUND(('фонд начисленной заработной пла'!E96/'среднесписочная численность'!E96/12)*1000,1)</f>
        <v>#DIV/0!</v>
      </c>
      <c r="F96" s="17" t="e">
        <f t="shared" si="35"/>
        <v>#DIV/0!</v>
      </c>
      <c r="G96" s="16" t="e">
        <f>ROUND(('фонд начисленной заработной пла'!G96/'среднесписочная численность'!G96/12)*1000,1)</f>
        <v>#DIV/0!</v>
      </c>
      <c r="H96" s="17" t="e">
        <f t="shared" si="36"/>
        <v>#DIV/0!</v>
      </c>
      <c r="I96" s="16" t="e">
        <f>ROUND(('фонд начисленной заработной пла'!G96/'среднесписочная численность'!G96/12)*1000,1)</f>
        <v>#DIV/0!</v>
      </c>
      <c r="J96" s="17" t="e">
        <f t="shared" si="23"/>
        <v>#DIV/0!</v>
      </c>
      <c r="K96" s="16" t="e">
        <f>ROUND(('фонд начисленной заработной пла'!K96/'среднесписочная численность'!I96/12)*1000,1)</f>
        <v>#DIV/0!</v>
      </c>
      <c r="L96" s="17" t="e">
        <f t="shared" si="38"/>
        <v>#DIV/0!</v>
      </c>
      <c r="M96" s="1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" hidden="1" customHeight="1">
      <c r="A97" s="22" t="s">
        <v>39</v>
      </c>
      <c r="B97" s="23" t="e">
        <f>ROUND(('фонд начисленной заработной пла'!B97/'среднесписочная численность'!B97/12)*1000,1)</f>
        <v>#DIV/0!</v>
      </c>
      <c r="C97" s="23" t="e">
        <f>ROUND(('фонд начисленной заработной пла'!C97/'среднесписочная численность'!C97/12)*1000,1)</f>
        <v>#DIV/0!</v>
      </c>
      <c r="D97" s="24" t="e">
        <f t="shared" si="37"/>
        <v>#DIV/0!</v>
      </c>
      <c r="E97" s="23" t="e">
        <f>ROUND(('фонд начисленной заработной пла'!E97/'среднесписочная численность'!E97/12)*1000,1)</f>
        <v>#DIV/0!</v>
      </c>
      <c r="F97" s="24" t="e">
        <f t="shared" si="35"/>
        <v>#DIV/0!</v>
      </c>
      <c r="G97" s="23" t="e">
        <f>ROUND(('фонд начисленной заработной пла'!G97/'среднесписочная численность'!G97/12)*1000,1)</f>
        <v>#DIV/0!</v>
      </c>
      <c r="H97" s="24" t="e">
        <f t="shared" si="36"/>
        <v>#DIV/0!</v>
      </c>
      <c r="I97" s="23" t="e">
        <f>ROUND(('фонд начисленной заработной пла'!G97/'среднесписочная численность'!G97/12)*1000,1)</f>
        <v>#DIV/0!</v>
      </c>
      <c r="J97" s="24" t="e">
        <f t="shared" si="23"/>
        <v>#DIV/0!</v>
      </c>
      <c r="K97" s="23" t="e">
        <f>ROUND(('фонд начисленной заработной пла'!K97/'среднесписочная численность'!I97/12)*1000,1)</f>
        <v>#DIV/0!</v>
      </c>
      <c r="L97" s="24" t="e">
        <f t="shared" si="38"/>
        <v>#DIV/0!</v>
      </c>
      <c r="M97" s="24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8.75" hidden="1" customHeight="1">
      <c r="A98" s="15" t="str">
        <f>'фонд начисленной заработной пла'!A98</f>
        <v>(наименование предприятия, организации)</v>
      </c>
      <c r="B98" s="16" t="e">
        <f>ROUND(('фонд начисленной заработной пла'!B98/'среднесписочная численность'!B98/12)*1000,1)</f>
        <v>#DIV/0!</v>
      </c>
      <c r="C98" s="16" t="e">
        <f>ROUND(('фонд начисленной заработной пла'!C98/'среднесписочная численность'!C98/12)*1000,1)</f>
        <v>#DIV/0!</v>
      </c>
      <c r="D98" s="17" t="e">
        <f t="shared" si="37"/>
        <v>#DIV/0!</v>
      </c>
      <c r="E98" s="16" t="e">
        <f>ROUND(('фонд начисленной заработной пла'!E98/'среднесписочная численность'!E98/12)*1000,1)</f>
        <v>#DIV/0!</v>
      </c>
      <c r="F98" s="17" t="e">
        <f t="shared" si="35"/>
        <v>#DIV/0!</v>
      </c>
      <c r="G98" s="16" t="e">
        <f>ROUND(('фонд начисленной заработной пла'!G98/'среднесписочная численность'!G98/12)*1000,1)</f>
        <v>#DIV/0!</v>
      </c>
      <c r="H98" s="17" t="e">
        <f t="shared" si="36"/>
        <v>#DIV/0!</v>
      </c>
      <c r="I98" s="16" t="e">
        <f>ROUND(('фонд начисленной заработной пла'!G98/'среднесписочная численность'!G98/12)*1000,1)</f>
        <v>#DIV/0!</v>
      </c>
      <c r="J98" s="17" t="e">
        <f t="shared" si="23"/>
        <v>#DIV/0!</v>
      </c>
      <c r="K98" s="16" t="e">
        <f>ROUND(('фонд начисленной заработной пла'!K98/'среднесписочная численность'!I98/12)*1000,1)</f>
        <v>#DIV/0!</v>
      </c>
      <c r="L98" s="17" t="e">
        <f t="shared" si="38"/>
        <v>#DIV/0!</v>
      </c>
      <c r="M98" s="17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6.5" hidden="1" customHeight="1">
      <c r="A99" s="15" t="str">
        <f>'фонд начисленной заработной пла'!A99</f>
        <v>(наименование предприятия, организации)</v>
      </c>
      <c r="B99" s="16" t="e">
        <f>ROUND(('фонд начисленной заработной пла'!B99/'среднесписочная численность'!B99/12)*1000,1)</f>
        <v>#DIV/0!</v>
      </c>
      <c r="C99" s="16" t="e">
        <f>ROUND(('фонд начисленной заработной пла'!C99/'среднесписочная численность'!C99/12)*1000,1)</f>
        <v>#DIV/0!</v>
      </c>
      <c r="D99" s="17" t="e">
        <f t="shared" si="37"/>
        <v>#DIV/0!</v>
      </c>
      <c r="E99" s="16" t="e">
        <f>ROUND(('фонд начисленной заработной пла'!E99/'среднесписочная численность'!E99/12)*1000,1)</f>
        <v>#DIV/0!</v>
      </c>
      <c r="F99" s="17" t="e">
        <f t="shared" si="35"/>
        <v>#DIV/0!</v>
      </c>
      <c r="G99" s="16" t="e">
        <f>ROUND(('фонд начисленной заработной пла'!G99/'среднесписочная численность'!G99/12)*1000,1)</f>
        <v>#DIV/0!</v>
      </c>
      <c r="H99" s="17" t="e">
        <f t="shared" si="36"/>
        <v>#DIV/0!</v>
      </c>
      <c r="I99" s="16" t="e">
        <f>ROUND(('фонд начисленной заработной пла'!G99/'среднесписочная численность'!G99/12)*1000,1)</f>
        <v>#DIV/0!</v>
      </c>
      <c r="J99" s="17" t="e">
        <f t="shared" si="23"/>
        <v>#DIV/0!</v>
      </c>
      <c r="K99" s="16" t="e">
        <f>ROUND(('фонд начисленной заработной пла'!K99/'среднесписочная численность'!I99/12)*1000,1)</f>
        <v>#DIV/0!</v>
      </c>
      <c r="L99" s="17" t="e">
        <f t="shared" si="38"/>
        <v>#DIV/0!</v>
      </c>
      <c r="M99" s="17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hidden="1" customHeight="1">
      <c r="A100" s="22" t="s">
        <v>40</v>
      </c>
      <c r="B100" s="23" t="e">
        <f>ROUND(('фонд начисленной заработной пла'!B100/'среднесписочная численность'!B100/12)*1000,1)</f>
        <v>#DIV/0!</v>
      </c>
      <c r="C100" s="23" t="e">
        <f>ROUND(('фонд начисленной заработной пла'!C100/'среднесписочная численность'!C100/12)*1000,1)</f>
        <v>#DIV/0!</v>
      </c>
      <c r="D100" s="24" t="e">
        <f t="shared" si="37"/>
        <v>#DIV/0!</v>
      </c>
      <c r="E100" s="23" t="e">
        <f>ROUND(('фонд начисленной заработной пла'!E100/'среднесписочная численность'!E100/12)*1000,1)</f>
        <v>#DIV/0!</v>
      </c>
      <c r="F100" s="24" t="e">
        <f t="shared" si="35"/>
        <v>#DIV/0!</v>
      </c>
      <c r="G100" s="23" t="e">
        <f>ROUND(('фонд начисленной заработной пла'!G100/'среднесписочная численность'!G100/12)*1000,1)</f>
        <v>#DIV/0!</v>
      </c>
      <c r="H100" s="24" t="e">
        <f t="shared" si="36"/>
        <v>#DIV/0!</v>
      </c>
      <c r="I100" s="23" t="e">
        <f>ROUND(('фонд начисленной заработной пла'!G100/'среднесписочная численность'!G100/12)*1000,1)</f>
        <v>#DIV/0!</v>
      </c>
      <c r="J100" s="24" t="e">
        <f t="shared" si="23"/>
        <v>#DIV/0!</v>
      </c>
      <c r="K100" s="23" t="e">
        <f>ROUND(('фонд начисленной заработной пла'!K100/'среднесписочная численность'!I100/12)*1000,1)</f>
        <v>#DIV/0!</v>
      </c>
      <c r="L100" s="24" t="e">
        <f t="shared" si="38"/>
        <v>#DIV/0!</v>
      </c>
      <c r="M100" s="24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hidden="1" customHeight="1">
      <c r="A101" s="15" t="str">
        <f>'фонд начисленной заработной пла'!A101</f>
        <v>(наименование предприятия, организации)</v>
      </c>
      <c r="B101" s="16" t="e">
        <f>ROUND(('фонд начисленной заработной пла'!B101/'среднесписочная численность'!B101/12)*1000,1)</f>
        <v>#DIV/0!</v>
      </c>
      <c r="C101" s="16" t="e">
        <f>ROUND(('фонд начисленной заработной пла'!C101/'среднесписочная численность'!C101/12)*1000,1)</f>
        <v>#DIV/0!</v>
      </c>
      <c r="D101" s="17" t="e">
        <f t="shared" ref="D101:D132" si="39">ROUND(C101/B101*100,1)</f>
        <v>#DIV/0!</v>
      </c>
      <c r="E101" s="16" t="e">
        <f>ROUND(('фонд начисленной заработной пла'!E101/'среднесписочная численность'!E101/12)*1000,1)</f>
        <v>#DIV/0!</v>
      </c>
      <c r="F101" s="17" t="e">
        <f t="shared" si="35"/>
        <v>#DIV/0!</v>
      </c>
      <c r="G101" s="16" t="e">
        <f>ROUND(('фонд начисленной заработной пла'!G101/'среднесписочная численность'!G101/12)*1000,1)</f>
        <v>#DIV/0!</v>
      </c>
      <c r="H101" s="17" t="e">
        <f t="shared" si="36"/>
        <v>#DIV/0!</v>
      </c>
      <c r="I101" s="16" t="e">
        <f>ROUND(('фонд начисленной заработной пла'!G101/'среднесписочная численность'!G101/12)*1000,1)</f>
        <v>#DIV/0!</v>
      </c>
      <c r="J101" s="17" t="e">
        <f t="shared" ref="J101:J130" si="40">ROUND(I101/E101*100,1)</f>
        <v>#DIV/0!</v>
      </c>
      <c r="K101" s="16" t="e">
        <f>ROUND(('фонд начисленной заработной пла'!K101/'среднесписочная численность'!I101/12)*1000,1)</f>
        <v>#DIV/0!</v>
      </c>
      <c r="L101" s="17" t="e">
        <f t="shared" ref="L101:L130" si="41">ROUND(K101/G101*100,1)</f>
        <v>#DIV/0!</v>
      </c>
      <c r="M101" s="17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hidden="1" customHeight="1">
      <c r="A102" s="15" t="str">
        <f>'фонд начисленной заработной пла'!A102</f>
        <v>(наименование предприятия, организации)</v>
      </c>
      <c r="B102" s="16" t="e">
        <f>ROUND(('фонд начисленной заработной пла'!B102/'среднесписочная численность'!B102/12)*1000,1)</f>
        <v>#DIV/0!</v>
      </c>
      <c r="C102" s="16" t="e">
        <f>ROUND(('фонд начисленной заработной пла'!C102/'среднесписочная численность'!C102/12)*1000,1)</f>
        <v>#DIV/0!</v>
      </c>
      <c r="D102" s="17" t="e">
        <f t="shared" si="39"/>
        <v>#DIV/0!</v>
      </c>
      <c r="E102" s="16" t="e">
        <f>ROUND(('фонд начисленной заработной пла'!E102/'среднесписочная численность'!E102/12)*1000,1)</f>
        <v>#DIV/0!</v>
      </c>
      <c r="F102" s="17" t="e">
        <f t="shared" si="35"/>
        <v>#DIV/0!</v>
      </c>
      <c r="G102" s="16" t="e">
        <f>ROUND(('фонд начисленной заработной пла'!G102/'среднесписочная численность'!G102/12)*1000,1)</f>
        <v>#DIV/0!</v>
      </c>
      <c r="H102" s="17" t="e">
        <f t="shared" si="36"/>
        <v>#DIV/0!</v>
      </c>
      <c r="I102" s="16" t="e">
        <f>ROUND(('фонд начисленной заработной пла'!G102/'среднесписочная численность'!G102/12)*1000,1)</f>
        <v>#DIV/0!</v>
      </c>
      <c r="J102" s="17" t="e">
        <f t="shared" si="40"/>
        <v>#DIV/0!</v>
      </c>
      <c r="K102" s="16" t="e">
        <f>ROUND(('фонд начисленной заработной пла'!K102/'среднесписочная численность'!I102/12)*1000,1)</f>
        <v>#DIV/0!</v>
      </c>
      <c r="L102" s="17" t="e">
        <f t="shared" si="41"/>
        <v>#DIV/0!</v>
      </c>
      <c r="M102" s="17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6.5" hidden="1" customHeight="1">
      <c r="A103" s="22" t="s">
        <v>41</v>
      </c>
      <c r="B103" s="23" t="e">
        <f>ROUND(('фонд начисленной заработной пла'!B103/'среднесписочная численность'!B103/12)*1000,1)</f>
        <v>#DIV/0!</v>
      </c>
      <c r="C103" s="23" t="e">
        <f>ROUND(('фонд начисленной заработной пла'!C103/'среднесписочная численность'!C103/12)*1000,1)</f>
        <v>#DIV/0!</v>
      </c>
      <c r="D103" s="24" t="e">
        <f t="shared" si="39"/>
        <v>#DIV/0!</v>
      </c>
      <c r="E103" s="23" t="e">
        <f>ROUND(('фонд начисленной заработной пла'!E103/'среднесписочная численность'!E103/12)*1000,1)</f>
        <v>#DIV/0!</v>
      </c>
      <c r="F103" s="24" t="e">
        <f t="shared" si="35"/>
        <v>#DIV/0!</v>
      </c>
      <c r="G103" s="23" t="e">
        <f>ROUND(('фонд начисленной заработной пла'!G103/'среднесписочная численность'!G103/12)*1000,1)</f>
        <v>#DIV/0!</v>
      </c>
      <c r="H103" s="24" t="e">
        <f t="shared" si="36"/>
        <v>#DIV/0!</v>
      </c>
      <c r="I103" s="23" t="e">
        <f>ROUND(('фонд начисленной заработной пла'!G103/'среднесписочная численность'!G103/12)*1000,1)</f>
        <v>#DIV/0!</v>
      </c>
      <c r="J103" s="24" t="e">
        <f t="shared" si="40"/>
        <v>#DIV/0!</v>
      </c>
      <c r="K103" s="23" t="e">
        <f>ROUND(('фонд начисленной заработной пла'!K103/'среднесписочная численность'!I103/12)*1000,1)</f>
        <v>#DIV/0!</v>
      </c>
      <c r="L103" s="24" t="e">
        <f t="shared" si="41"/>
        <v>#DIV/0!</v>
      </c>
      <c r="M103" s="24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hidden="1" customHeight="1">
      <c r="A104" s="15" t="str">
        <f>'фонд начисленной заработной пла'!A104</f>
        <v>(наименование предприятия, организации)</v>
      </c>
      <c r="B104" s="16" t="e">
        <f>ROUND(('фонд начисленной заработной пла'!B104/'среднесписочная численность'!B104/12)*1000,1)</f>
        <v>#DIV/0!</v>
      </c>
      <c r="C104" s="16" t="e">
        <f>ROUND(('фонд начисленной заработной пла'!C104/'среднесписочная численность'!C104/12)*1000,1)</f>
        <v>#DIV/0!</v>
      </c>
      <c r="D104" s="17" t="e">
        <f t="shared" si="39"/>
        <v>#DIV/0!</v>
      </c>
      <c r="E104" s="16" t="e">
        <f>ROUND(('фонд начисленной заработной пла'!E104/'среднесписочная численность'!E104/12)*1000,1)</f>
        <v>#DIV/0!</v>
      </c>
      <c r="F104" s="17" t="e">
        <f t="shared" si="35"/>
        <v>#DIV/0!</v>
      </c>
      <c r="G104" s="16" t="e">
        <f>ROUND(('фонд начисленной заработной пла'!G104/'среднесписочная численность'!G104/12)*1000,1)</f>
        <v>#DIV/0!</v>
      </c>
      <c r="H104" s="17" t="e">
        <f t="shared" si="36"/>
        <v>#DIV/0!</v>
      </c>
      <c r="I104" s="16" t="e">
        <f>ROUND(('фонд начисленной заработной пла'!G104/'среднесписочная численность'!G104/12)*1000,1)</f>
        <v>#DIV/0!</v>
      </c>
      <c r="J104" s="17" t="e">
        <f t="shared" si="40"/>
        <v>#DIV/0!</v>
      </c>
      <c r="K104" s="16" t="e">
        <f>ROUND(('фонд начисленной заработной пла'!K104/'среднесписочная численность'!I104/12)*1000,1)</f>
        <v>#DIV/0!</v>
      </c>
      <c r="L104" s="17" t="e">
        <f t="shared" si="41"/>
        <v>#DIV/0!</v>
      </c>
      <c r="M104" s="17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6.5" hidden="1" customHeight="1">
      <c r="A105" s="15" t="str">
        <f>'фонд начисленной заработной пла'!A105</f>
        <v>(наименование предприятия, организации)</v>
      </c>
      <c r="B105" s="16" t="e">
        <f>ROUND(('фонд начисленной заработной пла'!B105/'среднесписочная численность'!B105/12)*1000,1)</f>
        <v>#DIV/0!</v>
      </c>
      <c r="C105" s="16" t="e">
        <f>ROUND(('фонд начисленной заработной пла'!C105/'среднесписочная численность'!C105/12)*1000,1)</f>
        <v>#DIV/0!</v>
      </c>
      <c r="D105" s="17" t="e">
        <f t="shared" si="39"/>
        <v>#DIV/0!</v>
      </c>
      <c r="E105" s="16" t="e">
        <f>ROUND(('фонд начисленной заработной пла'!E105/'среднесписочная численность'!E105/12)*1000,1)</f>
        <v>#DIV/0!</v>
      </c>
      <c r="F105" s="17" t="e">
        <f t="shared" si="35"/>
        <v>#DIV/0!</v>
      </c>
      <c r="G105" s="16" t="e">
        <f>ROUND(('фонд начисленной заработной пла'!G105/'среднесписочная численность'!G105/12)*1000,1)</f>
        <v>#DIV/0!</v>
      </c>
      <c r="H105" s="17" t="e">
        <f t="shared" si="36"/>
        <v>#DIV/0!</v>
      </c>
      <c r="I105" s="16" t="e">
        <f>ROUND(('фонд начисленной заработной пла'!G105/'среднесписочная численность'!G105/12)*1000,1)</f>
        <v>#DIV/0!</v>
      </c>
      <c r="J105" s="17" t="e">
        <f t="shared" si="40"/>
        <v>#DIV/0!</v>
      </c>
      <c r="K105" s="16" t="e">
        <f>ROUND(('фонд начисленной заработной пла'!K105/'среднесписочная численность'!I105/12)*1000,1)</f>
        <v>#DIV/0!</v>
      </c>
      <c r="L105" s="17" t="e">
        <f t="shared" si="41"/>
        <v>#DIV/0!</v>
      </c>
      <c r="M105" s="17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31.5" hidden="1" customHeight="1">
      <c r="A106" s="30" t="s">
        <v>42</v>
      </c>
      <c r="B106" s="31">
        <f>ROUND(('фонд начисленной заработной пла'!B106/'среднесписочная численность'!B106/12)*1000,1)</f>
        <v>19388.099999999999</v>
      </c>
      <c r="C106" s="31">
        <f>ROUND(('фонд начисленной заработной пла'!C106/'среднесписочная численность'!C106/12)*1000,1)</f>
        <v>18463.900000000001</v>
      </c>
      <c r="D106" s="32">
        <f t="shared" si="39"/>
        <v>95.2</v>
      </c>
      <c r="E106" s="31">
        <f>ROUND(('фонд начисленной заработной пла'!E106/'среднесписочная численность'!E106/12)*1000,1)</f>
        <v>18863.599999999999</v>
      </c>
      <c r="F106" s="32">
        <f t="shared" si="36"/>
        <v>102.2</v>
      </c>
      <c r="G106" s="31">
        <f>ROUND(('фонд начисленной заработной пла'!G106/'среднесписочная численность'!G106/12)*1000,1)</f>
        <v>19621.2</v>
      </c>
      <c r="H106" s="32">
        <f t="shared" si="36"/>
        <v>104</v>
      </c>
      <c r="I106" s="31">
        <f>ROUND(('фонд начисленной заработной пла'!I106/'среднесписочная численность'!I106/12)*1000,1)</f>
        <v>19736.8</v>
      </c>
      <c r="J106" s="28">
        <f t="shared" si="40"/>
        <v>104.6</v>
      </c>
      <c r="K106" s="31">
        <f>ROUND(('фонд начисленной заработной пла'!K106/'среднесписочная численность'!K106/12)*1000,1)</f>
        <v>20760.2</v>
      </c>
      <c r="L106" s="32">
        <f t="shared" ref="L106" si="42">ROUND(K106/I106*100,1)</f>
        <v>105.2</v>
      </c>
      <c r="M106" s="3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6.25" hidden="1" customHeight="1">
      <c r="A107" s="15" t="s">
        <v>79</v>
      </c>
      <c r="B107" s="16">
        <f>ROUND(('фонд начисленной заработной пла'!B107/'среднесписочная численность'!B107/12)*1000,1)</f>
        <v>15054.6</v>
      </c>
      <c r="C107" s="16">
        <f>ROUND(('фонд начисленной заработной пла'!C107/'среднесписочная численность'!C107/12)*1000,1)</f>
        <v>15606.7</v>
      </c>
      <c r="D107" s="17">
        <f t="shared" si="39"/>
        <v>103.7</v>
      </c>
      <c r="E107" s="16">
        <f>ROUND(('фонд начисленной заработной пла'!E107/'среднесписочная численность'!E107/12)*1000,1)</f>
        <v>15972.2</v>
      </c>
      <c r="F107" s="17">
        <f t="shared" si="35"/>
        <v>102.3</v>
      </c>
      <c r="G107" s="16">
        <f>ROUND(('фонд начисленной заработной пла'!G107/'среднесписочная численность'!G107/12)*1000,1)</f>
        <v>16666.7</v>
      </c>
      <c r="H107" s="17">
        <f>ROUND(G107/E107*100,1)</f>
        <v>104.3</v>
      </c>
      <c r="I107" s="16">
        <f>ROUND(('фонд начисленной заработной пла'!I107/'среднесписочная численность'!I107/12)*1000,1)</f>
        <v>16801.099999999999</v>
      </c>
      <c r="J107" s="24">
        <f t="shared" si="40"/>
        <v>105.2</v>
      </c>
      <c r="K107" s="57">
        <f>ROUND(('фонд начисленной заработной пла'!K107/'среднесписочная численность'!K107/12)*1000,1)</f>
        <v>17741.900000000001</v>
      </c>
      <c r="L107" s="17">
        <f>ROUND(K107/I107*100,1)</f>
        <v>105.6</v>
      </c>
      <c r="M107" s="17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6.25" hidden="1" customHeight="1">
      <c r="A108" s="15" t="s">
        <v>173</v>
      </c>
      <c r="B108" s="54">
        <f>ROUND(('фонд начисленной заработной пла'!B108/'среднесписочная численность'!B108/12)*1000,1)</f>
        <v>23721.599999999999</v>
      </c>
      <c r="C108" s="16">
        <f>ROUND(('фонд начисленной заработной пла'!C108/'среднесписочная численность'!C108/12)*1000,1)</f>
        <v>21892.7</v>
      </c>
      <c r="D108" s="17">
        <f t="shared" si="39"/>
        <v>92.3</v>
      </c>
      <c r="E108" s="16">
        <f>ROUND(('фонд начисленной заработной пла'!E108/'среднесписочная численность'!E108/12)*1000,1)</f>
        <v>22333.3</v>
      </c>
      <c r="F108" s="17">
        <f t="shared" si="35"/>
        <v>102</v>
      </c>
      <c r="G108" s="16">
        <f>ROUND(('фонд начисленной заработной пла'!G108/'среднесписочная численность'!G108/12)*1000,1)</f>
        <v>23166.7</v>
      </c>
      <c r="H108" s="17">
        <f>ROUND(G108/E108*100,1)</f>
        <v>103.7</v>
      </c>
      <c r="I108" s="16">
        <f>ROUND(('фонд начисленной заработной пла'!I108/'среднесписочная численность'!I108/12)*1000,1)</f>
        <v>23237.200000000001</v>
      </c>
      <c r="J108" s="24">
        <f t="shared" si="40"/>
        <v>104</v>
      </c>
      <c r="K108" s="16">
        <f>ROUND(('фонд начисленной заработной пла'!K108/'среднесписочная численность'!I108/12)*1000,1)</f>
        <v>24359</v>
      </c>
      <c r="L108" s="17">
        <f>ROUND(K108/I108*100,1)</f>
        <v>104.8</v>
      </c>
      <c r="M108" s="17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57" hidden="1" customHeight="1">
      <c r="A109" s="30" t="s">
        <v>43</v>
      </c>
      <c r="B109" s="31">
        <f>ROUND(('фонд начисленной заработной пла'!B109/'среднесписочная численность'!B109/12)*1000,1)</f>
        <v>23000</v>
      </c>
      <c r="C109" s="31">
        <f>ROUND(('фонд начисленной заработной пла'!C109/'среднесписочная численность'!C109/12)*1000,1)</f>
        <v>23333.3</v>
      </c>
      <c r="D109" s="32">
        <f t="shared" si="39"/>
        <v>101.4</v>
      </c>
      <c r="E109" s="31">
        <f>ROUND(('фонд начисленной заработной пла'!E109/'среднесписочная численность'!E109/12)*1000,1)</f>
        <v>24166.7</v>
      </c>
      <c r="F109" s="32">
        <f t="shared" ref="F109:L111" si="43">ROUND(E109/C109*100,1)</f>
        <v>103.6</v>
      </c>
      <c r="G109" s="31">
        <f>ROUND(('фонд начисленной заработной пла'!G109/'среднесписочная численность'!G109/12)*1000,1)</f>
        <v>25083.3</v>
      </c>
      <c r="H109" s="32">
        <f t="shared" si="43"/>
        <v>103.8</v>
      </c>
      <c r="I109" s="31">
        <f>ROUND(('фонд начисленной заработной пла'!I109/'среднесписочная численность'!I109/12)*1000,1)</f>
        <v>26250</v>
      </c>
      <c r="J109" s="32">
        <f t="shared" si="43"/>
        <v>104.7</v>
      </c>
      <c r="K109" s="31">
        <f>ROUND(('фонд начисленной заработной пла'!K109/'среднесписочная численность'!K109/12)*1000,1)</f>
        <v>27500</v>
      </c>
      <c r="L109" s="32">
        <f t="shared" si="43"/>
        <v>104.8</v>
      </c>
      <c r="M109" s="3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hidden="1" customHeight="1">
      <c r="A110" s="15" t="s">
        <v>78</v>
      </c>
      <c r="B110" s="16" t="e">
        <f>ROUND(('фонд начисленной заработной пла'!B110/'среднесписочная численность'!B110/12)*1000,1)</f>
        <v>#DIV/0!</v>
      </c>
      <c r="C110" s="16" t="e">
        <f>ROUND(('фонд начисленной заработной пла'!C110/'среднесписочная численность'!C110/12)*1000,1)</f>
        <v>#DIV/0!</v>
      </c>
      <c r="D110" s="17" t="e">
        <f t="shared" si="39"/>
        <v>#DIV/0!</v>
      </c>
      <c r="E110" s="16" t="e">
        <f>ROUND(('фонд начисленной заработной пла'!E110/'среднесписочная численность'!E110/12)*1000,1)</f>
        <v>#DIV/0!</v>
      </c>
      <c r="F110" s="17" t="e">
        <f t="shared" si="43"/>
        <v>#DIV/0!</v>
      </c>
      <c r="G110" s="16" t="e">
        <f>ROUND(('фонд начисленной заработной пла'!G110/'среднесписочная численность'!G110/12)*1000,1)</f>
        <v>#DIV/0!</v>
      </c>
      <c r="H110" s="17" t="e">
        <f t="shared" ref="H110" si="44">ROUND(G110/E110*100,1)</f>
        <v>#DIV/0!</v>
      </c>
      <c r="I110" s="16" t="e">
        <f>ROUND(('фонд начисленной заработной пла'!G110/'среднесписочная численность'!G110/12)*1000,1)</f>
        <v>#DIV/0!</v>
      </c>
      <c r="J110" s="17" t="e">
        <f t="shared" si="40"/>
        <v>#DIV/0!</v>
      </c>
      <c r="K110" s="16" t="e">
        <f>ROUND(('фонд начисленной заработной пла'!K110/'среднесписочная численность'!I110/12)*1000,1)</f>
        <v>#DIV/0!</v>
      </c>
      <c r="L110" s="17" t="e">
        <f t="shared" si="41"/>
        <v>#DIV/0!</v>
      </c>
      <c r="M110" s="17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hidden="1" customHeight="1">
      <c r="A111" s="15" t="str">
        <f>'фонд начисленной заработной пла'!A111</f>
        <v>ООО "АГРУПП"</v>
      </c>
      <c r="B111" s="16">
        <f>ROUND(('фонд начисленной заработной пла'!B111/'среднесписочная численность'!B111/12)*1000,1)</f>
        <v>23000</v>
      </c>
      <c r="C111" s="16">
        <f>ROUND(('фонд начисленной заработной пла'!C111/'среднесписочная численность'!C111/12)*1000,1)</f>
        <v>23333.3</v>
      </c>
      <c r="D111" s="17">
        <f t="shared" si="39"/>
        <v>101.4</v>
      </c>
      <c r="E111" s="16">
        <f>ROUND(('фонд начисленной заработной пла'!E111/'среднесписочная численность'!E111/12)*1000,1)</f>
        <v>24166.7</v>
      </c>
      <c r="F111" s="17">
        <f t="shared" si="43"/>
        <v>103.6</v>
      </c>
      <c r="G111" s="16">
        <f>ROUND(('фонд начисленной заработной пла'!G111/'среднесписочная численность'!G111/12)*1000,1)</f>
        <v>25083.3</v>
      </c>
      <c r="H111" s="17">
        <f t="shared" si="43"/>
        <v>103.8</v>
      </c>
      <c r="I111" s="16">
        <f>ROUND(('фонд начисленной заработной пла'!I111/'среднесписочная численность'!I111/12)*1000,1)</f>
        <v>26250</v>
      </c>
      <c r="J111" s="17">
        <f t="shared" si="43"/>
        <v>104.7</v>
      </c>
      <c r="K111" s="16">
        <f>ROUND(('фонд начисленной заработной пла'!K111/'среднесписочная численность'!K111/12)*1000,1)</f>
        <v>27500</v>
      </c>
      <c r="L111" s="17">
        <f t="shared" si="43"/>
        <v>104.8</v>
      </c>
      <c r="M111" s="17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>
      <c r="A112" s="30" t="s">
        <v>4</v>
      </c>
      <c r="B112" s="31">
        <f>ROUND(('фонд начисленной заработной пла'!B112/'среднесписочная численность'!B112/12)*1000,1)</f>
        <v>37551.699999999997</v>
      </c>
      <c r="C112" s="31">
        <f>ROUND(('фонд начисленной заработной пла'!C112/'среднесписочная численность'!C112/12)*1000,1)</f>
        <v>40180.199999999997</v>
      </c>
      <c r="D112" s="32">
        <f t="shared" si="39"/>
        <v>107</v>
      </c>
      <c r="E112" s="31">
        <f>ROUND(('фонд начисленной заработной пла'!E112/'среднесписочная численность'!E112/12)*1000,1)</f>
        <v>41666.699999999997</v>
      </c>
      <c r="F112" s="32">
        <f t="shared" ref="F112:L260" si="45">ROUND(E112/C112*100,1)</f>
        <v>103.7</v>
      </c>
      <c r="G112" s="31">
        <f>ROUND(('фонд начисленной заработной пла'!G112/'среднесписочная численность'!G112/12)*1000,1)</f>
        <v>43604.7</v>
      </c>
      <c r="H112" s="32">
        <f t="shared" ref="H112:L253" si="46">ROUND(G112/E112*100,1)</f>
        <v>104.7</v>
      </c>
      <c r="I112" s="31">
        <f>ROUND(('фонд начисленной заработной пла'!I112/'среднесписочная численность'!I112/12)*1000,1)</f>
        <v>45736.4</v>
      </c>
      <c r="J112" s="32">
        <f t="shared" si="46"/>
        <v>104.9</v>
      </c>
      <c r="K112" s="31">
        <f>ROUND(('фонд начисленной заработной пла'!K112/'среднесписочная численность'!K112/12)*1000,1)</f>
        <v>48062</v>
      </c>
      <c r="L112" s="32">
        <f t="shared" si="46"/>
        <v>105.1</v>
      </c>
      <c r="M112" s="3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9.5" hidden="1" customHeight="1">
      <c r="A113" s="15" t="str">
        <f>'фонд начисленной заработной пла'!A113</f>
        <v>ЗАО "Глушковское ДРСУ №5"</v>
      </c>
      <c r="B113" s="16">
        <f>ROUND(('фонд начисленной заработной пла'!B113/'среднесписочная численность'!B113/12)*1000,1)</f>
        <v>37551.699999999997</v>
      </c>
      <c r="C113" s="16">
        <f>ROUND(('фонд начисленной заработной пла'!C113/'среднесписочная численность'!C113/12)*1000,1)</f>
        <v>40180.199999999997</v>
      </c>
      <c r="D113" s="17">
        <f t="shared" si="39"/>
        <v>107</v>
      </c>
      <c r="E113" s="16">
        <f>ROUND(('фонд начисленной заработной пла'!E113/'среднесписочная численность'!E113/12)*1000,1)</f>
        <v>41666.699999999997</v>
      </c>
      <c r="F113" s="17">
        <f t="shared" si="45"/>
        <v>103.7</v>
      </c>
      <c r="G113" s="16">
        <f>ROUND(('фонд начисленной заработной пла'!G113/'среднесписочная численность'!G113/12)*1000,1)</f>
        <v>43604.7</v>
      </c>
      <c r="H113" s="17">
        <f t="shared" si="46"/>
        <v>104.7</v>
      </c>
      <c r="I113" s="16">
        <f>ROUND(('фонд начисленной заработной пла'!I113/'среднесписочная численность'!I113/12)*1000,1)</f>
        <v>45736.4</v>
      </c>
      <c r="J113" s="17">
        <f t="shared" si="46"/>
        <v>104.9</v>
      </c>
      <c r="K113" s="16">
        <f>ROUND(('фонд начисленной заработной пла'!K113/'среднесписочная численность'!K113/12)*1000,1)</f>
        <v>48062</v>
      </c>
      <c r="L113" s="17">
        <f t="shared" si="46"/>
        <v>105.1</v>
      </c>
      <c r="M113" s="17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6.5" hidden="1" customHeight="1">
      <c r="A114" s="15">
        <f>'фонд начисленной заработной пла'!A114</f>
        <v>0</v>
      </c>
      <c r="B114" s="16" t="e">
        <f>'фонд начисленной заработной пла'!B114/'среднесписочная численность'!B114/12*1000</f>
        <v>#DIV/0!</v>
      </c>
      <c r="C114" s="16" t="e">
        <f>ROUND(('фонд начисленной заработной пла'!C114/'среднесписочная численность'!C114/12)*1000,1)</f>
        <v>#DIV/0!</v>
      </c>
      <c r="D114" s="17" t="e">
        <f t="shared" si="39"/>
        <v>#DIV/0!</v>
      </c>
      <c r="E114" s="16" t="e">
        <f>ROUND(('фонд начисленной заработной пла'!E114/'среднесписочная численность'!E114/12)*1000,1)</f>
        <v>#DIV/0!</v>
      </c>
      <c r="F114" s="17" t="e">
        <f t="shared" si="45"/>
        <v>#DIV/0!</v>
      </c>
      <c r="G114" s="16" t="e">
        <f>ROUND(('фонд начисленной заработной пла'!G114/'среднесписочная численность'!G114/12)*1000,1)</f>
        <v>#DIV/0!</v>
      </c>
      <c r="H114" s="17" t="e">
        <f t="shared" si="46"/>
        <v>#DIV/0!</v>
      </c>
      <c r="I114" s="16" t="e">
        <f>ROUND(('фонд начисленной заработной пла'!G114/'среднесписочная численность'!G114/12)*1000,1)</f>
        <v>#DIV/0!</v>
      </c>
      <c r="J114" s="17" t="e">
        <f t="shared" si="40"/>
        <v>#DIV/0!</v>
      </c>
      <c r="K114" s="16" t="e">
        <f>ROUND(('фонд начисленной заработной пла'!K114/'среднесписочная численность'!I114/12)*1000,1)</f>
        <v>#DIV/0!</v>
      </c>
      <c r="L114" s="17" t="e">
        <f t="shared" si="41"/>
        <v>#DIV/0!</v>
      </c>
      <c r="M114" s="17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0.75" hidden="1" customHeight="1">
      <c r="A115" s="15" t="str">
        <f>'фонд начисленной заработной пла'!A115</f>
        <v>(наименование предприятия, организации)</v>
      </c>
      <c r="B115" s="16" t="e">
        <f>ROUND(('фонд начисленной заработной пла'!B115/'среднесписочная численность'!B115/12)*1000,1)</f>
        <v>#DIV/0!</v>
      </c>
      <c r="C115" s="16" t="e">
        <f>ROUND(('фонд начисленной заработной пла'!C115/'среднесписочная численность'!C115/12)*1000,1)</f>
        <v>#DIV/0!</v>
      </c>
      <c r="D115" s="17" t="e">
        <f t="shared" si="39"/>
        <v>#DIV/0!</v>
      </c>
      <c r="E115" s="16" t="e">
        <f>ROUND(('фонд начисленной заработной пла'!E115/'среднесписочная численность'!E115/12)*1000,1)</f>
        <v>#DIV/0!</v>
      </c>
      <c r="F115" s="17" t="e">
        <f t="shared" si="45"/>
        <v>#DIV/0!</v>
      </c>
      <c r="G115" s="16" t="e">
        <f>ROUND(('фонд начисленной заработной пла'!G115/'среднесписочная численность'!G115/12)*1000,1)</f>
        <v>#DIV/0!</v>
      </c>
      <c r="H115" s="17" t="e">
        <f t="shared" si="46"/>
        <v>#DIV/0!</v>
      </c>
      <c r="I115" s="16" t="e">
        <f>ROUND(('фонд начисленной заработной пла'!G115/'среднесписочная численность'!G115/12)*1000,1)</f>
        <v>#DIV/0!</v>
      </c>
      <c r="J115" s="17" t="e">
        <f t="shared" si="40"/>
        <v>#DIV/0!</v>
      </c>
      <c r="K115" s="16" t="e">
        <f>ROUND(('фонд начисленной заработной пла'!K115/'среднесписочная численность'!I115/12)*1000,1)</f>
        <v>#DIV/0!</v>
      </c>
      <c r="L115" s="17" t="e">
        <f t="shared" si="41"/>
        <v>#DIV/0!</v>
      </c>
      <c r="M115" s="17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hidden="1" customHeight="1">
      <c r="A116" s="30" t="s">
        <v>44</v>
      </c>
      <c r="B116" s="31">
        <f>ROUND(('фонд начисленной заработной пла'!B116/'среднесписочная численность'!B116/12)*1000,1)</f>
        <v>26243.3</v>
      </c>
      <c r="C116" s="31">
        <f>ROUND(('фонд начисленной заработной пла'!C116/'среднесписочная численность'!C116/12)*1000,1)</f>
        <v>26910.400000000001</v>
      </c>
      <c r="D116" s="32">
        <f t="shared" si="39"/>
        <v>102.5</v>
      </c>
      <c r="E116" s="31">
        <f>ROUND(('фонд начисленной заработной пла'!E116/'среднесписочная численность'!E116/12)*1000,1)</f>
        <v>27844</v>
      </c>
      <c r="F116" s="32">
        <f t="shared" si="45"/>
        <v>103.5</v>
      </c>
      <c r="G116" s="31">
        <f>ROUND(('фонд начисленной заработной пла'!G116/'среднесписочная численность'!G116/12)*1000,1)</f>
        <v>28876</v>
      </c>
      <c r="H116" s="32">
        <f t="shared" si="46"/>
        <v>103.7</v>
      </c>
      <c r="I116" s="31">
        <f>ROUND(('фонд начисленной заработной пла'!I116/'среднесписочная численность'!I116/12)*1000,1)</f>
        <v>30048.400000000001</v>
      </c>
      <c r="J116" s="32">
        <f t="shared" si="46"/>
        <v>104.1</v>
      </c>
      <c r="K116" s="31">
        <f>ROUND(('фонд начисленной заработной пла'!K116/'среднесписочная численность'!I116/12)*1000,1)</f>
        <v>31729.7</v>
      </c>
      <c r="L116" s="32">
        <f t="shared" ref="L116" si="47">ROUND(K116/I116*100,1)</f>
        <v>105.6</v>
      </c>
      <c r="M116" s="3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9.5" hidden="1" customHeight="1">
      <c r="A117" s="74" t="s">
        <v>81</v>
      </c>
      <c r="B117" s="16" t="e">
        <f>ROUND(('фонд начисленной заработной пла'!B117/'среднесписочная численность'!B117/12)*1000,1)</f>
        <v>#DIV/0!</v>
      </c>
      <c r="C117" s="16" t="e">
        <f>ROUND(('фонд начисленной заработной пла'!C117/'среднесписочная численность'!C117/12)*1000,1)</f>
        <v>#DIV/0!</v>
      </c>
      <c r="D117" s="17" t="e">
        <f t="shared" si="39"/>
        <v>#DIV/0!</v>
      </c>
      <c r="E117" s="16" t="e">
        <f>ROUND(('фонд начисленной заработной пла'!E117/'среднесписочная численность'!E117/12)*1000,1)</f>
        <v>#DIV/0!</v>
      </c>
      <c r="F117" s="17" t="e">
        <f t="shared" si="45"/>
        <v>#DIV/0!</v>
      </c>
      <c r="G117" s="16" t="e">
        <f>ROUND(('фонд начисленной заработной пла'!G117/'среднесписочная численность'!G117/12)*1000,1)</f>
        <v>#DIV/0!</v>
      </c>
      <c r="H117" s="17" t="e">
        <f t="shared" si="46"/>
        <v>#DIV/0!</v>
      </c>
      <c r="I117" s="16" t="e">
        <f>ROUND(('фонд начисленной заработной пла'!G117/'среднесписочная численность'!G117/12)*1000,1)</f>
        <v>#DIV/0!</v>
      </c>
      <c r="J117" s="17" t="e">
        <f t="shared" si="40"/>
        <v>#DIV/0!</v>
      </c>
      <c r="K117" s="16" t="e">
        <f>ROUND(('фонд начисленной заработной пла'!K117/'среднесписочная численность'!I117/12)*1000,1)</f>
        <v>#DIV/0!</v>
      </c>
      <c r="L117" s="17" t="e">
        <f t="shared" si="41"/>
        <v>#DIV/0!</v>
      </c>
      <c r="M117" s="17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9.5" hidden="1" customHeight="1">
      <c r="A118" s="15" t="s">
        <v>82</v>
      </c>
      <c r="B118" s="16">
        <f>ROUND(('фонд начисленной заработной пла'!B118/'среднесписочная численность'!B118/12)*1000,1)</f>
        <v>22083.3</v>
      </c>
      <c r="C118" s="16">
        <f>ROUND(('фонд начисленной заработной пла'!C118/'среднесписочная численность'!C118/12)*1000,1)</f>
        <v>22638.9</v>
      </c>
      <c r="D118" s="17">
        <f t="shared" si="39"/>
        <v>102.5</v>
      </c>
      <c r="E118" s="16">
        <f>ROUND(('фонд начисленной заработной пла'!E118/'среднесписочная численность'!E118/12)*1000,1)</f>
        <v>23402.799999999999</v>
      </c>
      <c r="F118" s="17">
        <f t="shared" si="45"/>
        <v>103.4</v>
      </c>
      <c r="G118" s="16">
        <f>ROUND(('фонд начисленной заработной пла'!G118/'среднесписочная численность'!G118/12)*1000,1)</f>
        <v>24305.599999999999</v>
      </c>
      <c r="H118" s="17">
        <f t="shared" si="46"/>
        <v>103.9</v>
      </c>
      <c r="I118" s="16">
        <f>ROUND(('фонд начисленной заработной пла'!I118/'среднесписочная численность'!I118/12)*1000,1)</f>
        <v>25347.200000000001</v>
      </c>
      <c r="J118" s="17">
        <f t="shared" ref="J118:L123" si="48">ROUND(I118/G118*100,1)</f>
        <v>104.3</v>
      </c>
      <c r="K118" s="16">
        <f>ROUND(('фонд начисленной заработной пла'!K118/'среднесписочная численность'!I118/12)*1000,1)</f>
        <v>26666.7</v>
      </c>
      <c r="L118" s="17">
        <f t="shared" si="48"/>
        <v>105.2</v>
      </c>
      <c r="M118" s="17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9.5" hidden="1" customHeight="1">
      <c r="A119" s="15" t="s">
        <v>83</v>
      </c>
      <c r="B119" s="16">
        <f>ROUND(('фонд начисленной заработной пла'!B119/'среднесписочная численность'!B119/12)*1000,1)</f>
        <v>23648.6</v>
      </c>
      <c r="C119" s="16">
        <f>ROUND(('фонд начисленной заработной пла'!C119/'среднесписочная численность'!C119/12)*1000,1)</f>
        <v>24211.7</v>
      </c>
      <c r="D119" s="17">
        <f t="shared" si="39"/>
        <v>102.4</v>
      </c>
      <c r="E119" s="16">
        <f>ROUND(('фонд начисленной заработной пла'!E119/'среднесписочная численность'!E119/12)*1000,1)</f>
        <v>25112.6</v>
      </c>
      <c r="F119" s="17">
        <f t="shared" si="45"/>
        <v>103.7</v>
      </c>
      <c r="G119" s="16">
        <f>ROUND(('фонд начисленной заработной пла'!G119/'среднесписочная численность'!G119/12)*1000,1)</f>
        <v>26013.5</v>
      </c>
      <c r="H119" s="17">
        <f t="shared" si="46"/>
        <v>103.6</v>
      </c>
      <c r="I119" s="16">
        <f>ROUND(('фонд начисленной заработной пла'!I119/'среднесписочная численность'!I119/12)*1000,1)</f>
        <v>27139.599999999999</v>
      </c>
      <c r="J119" s="17">
        <f t="shared" si="48"/>
        <v>104.3</v>
      </c>
      <c r="K119" s="16">
        <f>ROUND(('фонд начисленной заработной пла'!K119/'среднесписочная численность'!I119/12)*1000,1)</f>
        <v>28603.599999999999</v>
      </c>
      <c r="L119" s="17">
        <f t="shared" si="48"/>
        <v>105.4</v>
      </c>
      <c r="M119" s="17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9.5" hidden="1" customHeight="1">
      <c r="A120" s="15" t="s">
        <v>84</v>
      </c>
      <c r="B120" s="16">
        <f>ROUND(('фонд начисленной заработной пла'!B120/'среднесписочная численность'!B120/12)*1000,1)</f>
        <v>24215.7</v>
      </c>
      <c r="C120" s="16">
        <f>ROUND(('фонд начисленной заработной пла'!C120/'среднесписочная численность'!C120/12)*1000,1)</f>
        <v>24754.9</v>
      </c>
      <c r="D120" s="17">
        <f t="shared" si="39"/>
        <v>102.2</v>
      </c>
      <c r="E120" s="16">
        <f>ROUND(('фонд начисленной заработной пла'!E120/'среднесписочная численность'!E120/12)*1000,1)</f>
        <v>25490.2</v>
      </c>
      <c r="F120" s="17">
        <f t="shared" si="45"/>
        <v>103</v>
      </c>
      <c r="G120" s="16">
        <f>ROUND(('фонд начисленной заработной пла'!G120/'среднесписочная численность'!G120/12)*1000,1)</f>
        <v>26470.6</v>
      </c>
      <c r="H120" s="17">
        <f t="shared" si="46"/>
        <v>103.8</v>
      </c>
      <c r="I120" s="16">
        <f>ROUND(('фонд начисленной заработной пла'!I120/'среднесписочная численность'!I120/12)*1000,1)</f>
        <v>27696.1</v>
      </c>
      <c r="J120" s="17">
        <f t="shared" si="48"/>
        <v>104.6</v>
      </c>
      <c r="K120" s="16">
        <f>ROUND(('фонд начисленной заработной пла'!K120/'среднесписочная численность'!I120/12)*1000,1)</f>
        <v>29166.7</v>
      </c>
      <c r="L120" s="17">
        <f t="shared" si="48"/>
        <v>105.3</v>
      </c>
      <c r="M120" s="17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9.5" hidden="1" customHeight="1">
      <c r="A121" s="15" t="s">
        <v>85</v>
      </c>
      <c r="B121" s="16">
        <f>ROUND(('фонд начисленной заработной пла'!B121/'среднесписочная численность'!B121/12)*1000,1)</f>
        <v>24693</v>
      </c>
      <c r="C121" s="16">
        <f>ROUND(('фонд начисленной заработной пла'!C121/'среднесписочная численность'!C121/12)*1000,1)</f>
        <v>25263.200000000001</v>
      </c>
      <c r="D121" s="17">
        <f t="shared" si="39"/>
        <v>102.3</v>
      </c>
      <c r="E121" s="16">
        <f>ROUND(('фонд начисленной заработной пла'!E121/'среднесписочная численность'!E121/12)*1000,1)</f>
        <v>26096.5</v>
      </c>
      <c r="F121" s="17">
        <f t="shared" si="45"/>
        <v>103.3</v>
      </c>
      <c r="G121" s="16">
        <f>ROUND(('фонд начисленной заработной пла'!G121/'среднесписочная численность'!G121/12)*1000,1)</f>
        <v>26973.7</v>
      </c>
      <c r="H121" s="17">
        <f t="shared" si="46"/>
        <v>103.4</v>
      </c>
      <c r="I121" s="16">
        <f>ROUND(('фонд начисленной заработной пла'!I121/'среднесписочная численность'!I121/12)*1000,1)</f>
        <v>27938.6</v>
      </c>
      <c r="J121" s="17">
        <f t="shared" si="48"/>
        <v>103.6</v>
      </c>
      <c r="K121" s="16">
        <f>ROUND(('фонд начисленной заработной пла'!K121/'среднесписочная численность'!I121/12)*1000,1)</f>
        <v>29386</v>
      </c>
      <c r="L121" s="17">
        <f t="shared" si="48"/>
        <v>105.2</v>
      </c>
      <c r="M121" s="17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8" hidden="1" customHeight="1">
      <c r="A122" s="15" t="s">
        <v>86</v>
      </c>
      <c r="B122" s="16">
        <f>ROUND(('фонд начисленной заработной пла'!B122/'среднесписочная численность'!B122/12)*1000,1)</f>
        <v>28655.3</v>
      </c>
      <c r="C122" s="16">
        <f>ROUND(('фонд начисленной заработной пла'!C122/'среднесписочная численность'!C122/12)*1000,1)</f>
        <v>29428.2</v>
      </c>
      <c r="D122" s="17">
        <f t="shared" si="39"/>
        <v>102.7</v>
      </c>
      <c r="E122" s="16">
        <f>ROUND(('фонд начисленной заработной пла'!E122/'среднесписочная численность'!E122/12)*1000,1)</f>
        <v>30459.8</v>
      </c>
      <c r="F122" s="17">
        <f t="shared" si="45"/>
        <v>103.5</v>
      </c>
      <c r="G122" s="16">
        <f>ROUND(('фонд начисленной заработной пла'!G122/'среднесписочная численность'!G122/12)*1000,1)</f>
        <v>31609.200000000001</v>
      </c>
      <c r="H122" s="17">
        <f t="shared" si="46"/>
        <v>103.8</v>
      </c>
      <c r="I122" s="16">
        <f>ROUND(('фонд начисленной заработной пла'!I122/'среднесписочная численность'!I122/12)*1000,1)</f>
        <v>32854.400000000001</v>
      </c>
      <c r="J122" s="17">
        <f t="shared" si="48"/>
        <v>103.9</v>
      </c>
      <c r="K122" s="16">
        <f>ROUND(('фонд начисленной заработной пла'!K122/'среднесписочная численность'!I122/12)*1000,1)</f>
        <v>34770.1</v>
      </c>
      <c r="L122" s="17">
        <f t="shared" si="48"/>
        <v>105.8</v>
      </c>
      <c r="M122" s="17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>
      <c r="A123" s="30" t="s">
        <v>45</v>
      </c>
      <c r="B123" s="31">
        <f>ROUND(('фонд начисленной заработной пла'!B123/'среднесписочная численность'!B123/12)*1000,1)</f>
        <v>20000</v>
      </c>
      <c r="C123" s="31">
        <f>ROUND(('фонд начисленной заработной пла'!C123/'среднесписочная численность'!C123/12)*1000,1)</f>
        <v>20000</v>
      </c>
      <c r="D123" s="32">
        <f t="shared" si="39"/>
        <v>100</v>
      </c>
      <c r="E123" s="31">
        <f>ROUND(('фонд начисленной заработной пла'!E123/'среднесписочная численность'!E123/12)*1000,1)</f>
        <v>20625</v>
      </c>
      <c r="F123" s="32">
        <f t="shared" si="45"/>
        <v>103.1</v>
      </c>
      <c r="G123" s="31">
        <f>ROUND(('фонд начисленной заработной пла'!G123/'среднесписочная численность'!G123/12)*1000,1)</f>
        <v>21319.4</v>
      </c>
      <c r="H123" s="32">
        <f t="shared" si="46"/>
        <v>103.4</v>
      </c>
      <c r="I123" s="31">
        <f>ROUND(('фонд начисленной заработной пла'!I123/'среднесписочная численность'!I123/12)*1000,1)</f>
        <v>22291.7</v>
      </c>
      <c r="J123" s="32">
        <f t="shared" si="48"/>
        <v>104.6</v>
      </c>
      <c r="K123" s="31">
        <f>ROUND(('фонд начисленной заработной пла'!K123/'среднесписочная численность'!K123/12)*1000,1)</f>
        <v>22500</v>
      </c>
      <c r="L123" s="32">
        <f t="shared" si="41"/>
        <v>105.5</v>
      </c>
      <c r="M123" s="32"/>
      <c r="N123" s="7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8" hidden="1" customHeight="1">
      <c r="A124" s="15" t="s">
        <v>87</v>
      </c>
      <c r="B124" s="16" t="e">
        <f>ROUND(('фонд начисленной заработной пла'!B124/'среднесписочная численность'!B124/12)*1000,1)</f>
        <v>#DIV/0!</v>
      </c>
      <c r="C124" s="16" t="e">
        <f>ROUND(('фонд начисленной заработной пла'!C124/'среднесписочная численность'!C124/12)*1000,1)</f>
        <v>#DIV/0!</v>
      </c>
      <c r="D124" s="17" t="e">
        <f t="shared" si="39"/>
        <v>#DIV/0!</v>
      </c>
      <c r="E124" s="16" t="e">
        <f>ROUND(('фонд начисленной заработной пла'!E124/'среднесписочная численность'!E124/12)*1000,1)</f>
        <v>#DIV/0!</v>
      </c>
      <c r="F124" s="17" t="e">
        <f t="shared" si="45"/>
        <v>#DIV/0!</v>
      </c>
      <c r="G124" s="16" t="e">
        <f>ROUND(('фонд начисленной заработной пла'!G124/'среднесписочная численность'!G124/12)*1000,1)</f>
        <v>#DIV/0!</v>
      </c>
      <c r="H124" s="17" t="e">
        <f t="shared" si="46"/>
        <v>#DIV/0!</v>
      </c>
      <c r="I124" s="16" t="e">
        <f>ROUND(('фонд начисленной заработной пла'!G124/'среднесписочная численность'!G124/12)*1000,1)</f>
        <v>#DIV/0!</v>
      </c>
      <c r="J124" s="17" t="e">
        <f t="shared" si="40"/>
        <v>#DIV/0!</v>
      </c>
      <c r="K124" s="16" t="e">
        <f>ROUND(('фонд начисленной заработной пла'!K124/'среднесписочная численность'!I124/12)*1000,1)</f>
        <v>#DIV/0!</v>
      </c>
      <c r="L124" s="17" t="e">
        <f t="shared" si="41"/>
        <v>#DIV/0!</v>
      </c>
      <c r="M124" s="17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" hidden="1" customHeight="1">
      <c r="A125" s="15" t="str">
        <f>'фонд начисленной заработной пла'!A125</f>
        <v>прочие по транспорту</v>
      </c>
      <c r="B125" s="16">
        <f>ROUND(('фонд начисленной заработной пла'!B125/'среднесписочная численность'!B125/12)*1000,1)</f>
        <v>20000</v>
      </c>
      <c r="C125" s="16">
        <f>ROUND(('фонд начисленной заработной пла'!C125/'среднесписочная численность'!C125/12)*1000,1)</f>
        <v>20000</v>
      </c>
      <c r="D125" s="17">
        <f t="shared" si="39"/>
        <v>100</v>
      </c>
      <c r="E125" s="16">
        <f>ROUND(('фонд начисленной заработной пла'!E125/'среднесписочная численность'!E125/12)*1000,1)</f>
        <v>20625</v>
      </c>
      <c r="F125" s="17">
        <f t="shared" si="45"/>
        <v>103.1</v>
      </c>
      <c r="G125" s="16">
        <f>ROUND(('фонд начисленной заработной пла'!G125/'среднесписочная численность'!G125/12)*1000,1)</f>
        <v>21319.4</v>
      </c>
      <c r="H125" s="17">
        <f t="shared" si="46"/>
        <v>103.4</v>
      </c>
      <c r="I125" s="16">
        <f>ROUND(('фонд начисленной заработной пла'!I125/'среднесписочная численность'!I125/12)*1000,1)</f>
        <v>22291.7</v>
      </c>
      <c r="J125" s="17">
        <f t="shared" ref="J125" si="49">ROUND(I125/G125*100,1)</f>
        <v>104.6</v>
      </c>
      <c r="K125" s="16">
        <f>ROUND(('фонд начисленной заработной пла'!K125/'среднесписочная численность'!K125/12)*1000,1)</f>
        <v>22500</v>
      </c>
      <c r="L125" s="17">
        <f t="shared" si="41"/>
        <v>105.5</v>
      </c>
      <c r="M125" s="17"/>
      <c r="N125" s="70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6.5" hidden="1" customHeight="1">
      <c r="A126" s="15" t="str">
        <f>'фонд начисленной заработной пла'!A126</f>
        <v>(наименование предприятия, организации)</v>
      </c>
      <c r="B126" s="16" t="e">
        <f>ROUND(('фонд начисленной заработной пла'!B126/'среднесписочная численность'!B126/12)*1000,1)</f>
        <v>#DIV/0!</v>
      </c>
      <c r="C126" s="16" t="e">
        <f>ROUND(('фонд начисленной заработной пла'!C126/'среднесписочная численность'!C126/12)*1000,1)</f>
        <v>#DIV/0!</v>
      </c>
      <c r="D126" s="17" t="e">
        <f t="shared" si="39"/>
        <v>#DIV/0!</v>
      </c>
      <c r="E126" s="16" t="e">
        <f>ROUND(('фонд начисленной заработной пла'!E126/'среднесписочная численность'!E126/12)*1000,1)</f>
        <v>#DIV/0!</v>
      </c>
      <c r="F126" s="17" t="e">
        <f t="shared" si="45"/>
        <v>#DIV/0!</v>
      </c>
      <c r="G126" s="16" t="e">
        <f>ROUND(('фонд начисленной заработной пла'!G126/'среднесписочная численность'!G126/12)*1000,1)</f>
        <v>#DIV/0!</v>
      </c>
      <c r="H126" s="17" t="e">
        <f t="shared" si="46"/>
        <v>#DIV/0!</v>
      </c>
      <c r="I126" s="16" t="e">
        <f>ROUND(('фонд начисленной заработной пла'!G126/'среднесписочная численность'!G126/12)*1000,1)</f>
        <v>#DIV/0!</v>
      </c>
      <c r="J126" s="17" t="e">
        <f t="shared" si="40"/>
        <v>#DIV/0!</v>
      </c>
      <c r="K126" s="16" t="e">
        <f>ROUND(('фонд начисленной заработной пла'!K126/'среднесписочная численность'!I126/12)*1000,1)</f>
        <v>#DIV/0!</v>
      </c>
      <c r="L126" s="17" t="e">
        <f t="shared" si="41"/>
        <v>#DIV/0!</v>
      </c>
      <c r="M126" s="17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.75" hidden="1">
      <c r="A127" s="30" t="s">
        <v>46</v>
      </c>
      <c r="B127" s="31" t="e">
        <f>ROUND(('фонд начисленной заработной пла'!B127/'среднесписочная численность'!B127/12)*1000,1)</f>
        <v>#DIV/0!</v>
      </c>
      <c r="C127" s="31" t="e">
        <f>ROUND(('фонд начисленной заработной пла'!C127/'среднесписочная численность'!C127/12)*1000,1)</f>
        <v>#DIV/0!</v>
      </c>
      <c r="D127" s="32" t="e">
        <f t="shared" si="39"/>
        <v>#DIV/0!</v>
      </c>
      <c r="E127" s="31" t="e">
        <f>ROUND(('фонд начисленной заработной пла'!E127/'среднесписочная численность'!E127/12)*1000,1)</f>
        <v>#DIV/0!</v>
      </c>
      <c r="F127" s="32" t="e">
        <f t="shared" si="45"/>
        <v>#DIV/0!</v>
      </c>
      <c r="G127" s="31" t="e">
        <f>ROUND(('фонд начисленной заработной пла'!G127/'среднесписочная численность'!G127/12)*1000,1)</f>
        <v>#DIV/0!</v>
      </c>
      <c r="H127" s="32" t="e">
        <f t="shared" si="46"/>
        <v>#DIV/0!</v>
      </c>
      <c r="I127" s="31" t="e">
        <f>ROUND(('фонд начисленной заработной пла'!G127/'среднесписочная численность'!G127/12)*1000,1)</f>
        <v>#DIV/0!</v>
      </c>
      <c r="J127" s="32" t="e">
        <f t="shared" si="40"/>
        <v>#DIV/0!</v>
      </c>
      <c r="K127" s="31" t="e">
        <f>ROUND(('фонд начисленной заработной пла'!K127/'среднесписочная численность'!I127/12)*1000,1)</f>
        <v>#DIV/0!</v>
      </c>
      <c r="L127" s="32" t="e">
        <f t="shared" si="41"/>
        <v>#DIV/0!</v>
      </c>
      <c r="M127" s="3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8" hidden="1" customHeight="1">
      <c r="A128" s="15" t="str">
        <f>'фонд начисленной заработной пла'!A128</f>
        <v>(наименование предприятия, организации)</v>
      </c>
      <c r="B128" s="16" t="e">
        <f>ROUND(('фонд начисленной заработной пла'!B128/'среднесписочная численность'!B128/12)*1000,1)</f>
        <v>#DIV/0!</v>
      </c>
      <c r="C128" s="16" t="e">
        <f>ROUND(('фонд начисленной заработной пла'!C128/'среднесписочная численность'!C128/12)*1000,1)</f>
        <v>#DIV/0!</v>
      </c>
      <c r="D128" s="17" t="e">
        <f t="shared" si="39"/>
        <v>#DIV/0!</v>
      </c>
      <c r="E128" s="16" t="e">
        <f>ROUND(('фонд начисленной заработной пла'!E128/'среднесписочная численность'!E128/12)*1000,1)</f>
        <v>#DIV/0!</v>
      </c>
      <c r="F128" s="17" t="e">
        <f t="shared" si="45"/>
        <v>#DIV/0!</v>
      </c>
      <c r="G128" s="16" t="e">
        <f>ROUND(('фонд начисленной заработной пла'!G128/'среднесписочная численность'!G128/12)*1000,1)</f>
        <v>#DIV/0!</v>
      </c>
      <c r="H128" s="17" t="e">
        <f t="shared" si="46"/>
        <v>#DIV/0!</v>
      </c>
      <c r="I128" s="16" t="e">
        <f>ROUND(('фонд начисленной заработной пла'!G128/'среднесписочная численность'!G128/12)*1000,1)</f>
        <v>#DIV/0!</v>
      </c>
      <c r="J128" s="17" t="e">
        <f t="shared" si="40"/>
        <v>#DIV/0!</v>
      </c>
      <c r="K128" s="16" t="e">
        <f>ROUND(('фонд начисленной заработной пла'!K128/'среднесписочная численность'!I128/12)*1000,1)</f>
        <v>#DIV/0!</v>
      </c>
      <c r="L128" s="17" t="e">
        <f t="shared" si="41"/>
        <v>#DIV/0!</v>
      </c>
      <c r="M128" s="17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8" hidden="1" customHeight="1">
      <c r="A129" s="15" t="str">
        <f>'фонд начисленной заработной пла'!A129</f>
        <v>(наименование предприятия, организации)</v>
      </c>
      <c r="B129" s="16" t="e">
        <f>ROUND(('фонд начисленной заработной пла'!B129/'среднесписочная численность'!B129/12)*1000,1)</f>
        <v>#DIV/0!</v>
      </c>
      <c r="C129" s="16" t="e">
        <f>ROUND(('фонд начисленной заработной пла'!C129/'среднесписочная численность'!C129/12)*1000,1)</f>
        <v>#DIV/0!</v>
      </c>
      <c r="D129" s="17" t="e">
        <f t="shared" si="39"/>
        <v>#DIV/0!</v>
      </c>
      <c r="E129" s="16" t="e">
        <f>ROUND(('фонд начисленной заработной пла'!E129/'среднесписочная численность'!E129/12)*1000,1)</f>
        <v>#DIV/0!</v>
      </c>
      <c r="F129" s="17" t="e">
        <f t="shared" si="45"/>
        <v>#DIV/0!</v>
      </c>
      <c r="G129" s="16" t="e">
        <f>ROUND(('фонд начисленной заработной пла'!G129/'среднесписочная численность'!G129/12)*1000,1)</f>
        <v>#DIV/0!</v>
      </c>
      <c r="H129" s="17" t="e">
        <f t="shared" si="46"/>
        <v>#DIV/0!</v>
      </c>
      <c r="I129" s="16" t="e">
        <f>ROUND(('фонд начисленной заработной пла'!G129/'среднесписочная численность'!G129/12)*1000,1)</f>
        <v>#DIV/0!</v>
      </c>
      <c r="J129" s="17" t="e">
        <f t="shared" si="40"/>
        <v>#DIV/0!</v>
      </c>
      <c r="K129" s="16" t="e">
        <f>ROUND(('фонд начисленной заработной пла'!K129/'среднесписочная численность'!I129/12)*1000,1)</f>
        <v>#DIV/0!</v>
      </c>
      <c r="L129" s="17" t="e">
        <f t="shared" si="41"/>
        <v>#DIV/0!</v>
      </c>
      <c r="M129" s="17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" hidden="1" customHeight="1">
      <c r="A130" s="15" t="str">
        <f>'фонд начисленной заработной пла'!A130</f>
        <v>(наименование предприятия, организации)</v>
      </c>
      <c r="B130" s="16" t="e">
        <f>ROUND(('фонд начисленной заработной пла'!B130/'среднесписочная численность'!B130/12)*1000,1)</f>
        <v>#DIV/0!</v>
      </c>
      <c r="C130" s="16" t="e">
        <f>ROUND(('фонд начисленной заработной пла'!C130/'среднесписочная численность'!C130/12)*1000,1)</f>
        <v>#DIV/0!</v>
      </c>
      <c r="D130" s="17" t="e">
        <f t="shared" si="39"/>
        <v>#DIV/0!</v>
      </c>
      <c r="E130" s="16" t="e">
        <f>ROUND(('фонд начисленной заработной пла'!E130/'среднесписочная численность'!E130/12)*1000,1)</f>
        <v>#DIV/0!</v>
      </c>
      <c r="F130" s="17" t="e">
        <f t="shared" si="45"/>
        <v>#DIV/0!</v>
      </c>
      <c r="G130" s="16" t="e">
        <f>ROUND(('фонд начисленной заработной пла'!G130/'среднесписочная численность'!G130/12)*1000,1)</f>
        <v>#DIV/0!</v>
      </c>
      <c r="H130" s="17" t="e">
        <f t="shared" si="46"/>
        <v>#DIV/0!</v>
      </c>
      <c r="I130" s="16" t="e">
        <f>ROUND(('фонд начисленной заработной пла'!G130/'среднесписочная численность'!G130/12)*1000,1)</f>
        <v>#DIV/0!</v>
      </c>
      <c r="J130" s="17" t="e">
        <f t="shared" si="40"/>
        <v>#DIV/0!</v>
      </c>
      <c r="K130" s="16" t="e">
        <f>ROUND(('фонд начисленной заработной пла'!K130/'среднесписочная численность'!I130/12)*1000,1)</f>
        <v>#DIV/0!</v>
      </c>
      <c r="L130" s="17" t="e">
        <f t="shared" si="41"/>
        <v>#DIV/0!</v>
      </c>
      <c r="M130" s="17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>
      <c r="A131" s="30" t="s">
        <v>9</v>
      </c>
      <c r="B131" s="31">
        <f>ROUND(('фонд начисленной заработной пла'!B131/'среднесписочная численность'!B131/12)*1000,1)</f>
        <v>27550.6</v>
      </c>
      <c r="C131" s="31">
        <f>ROUND(('фонд начисленной заработной пла'!C131/'среднесписочная численность'!C131/12)*1000,1)</f>
        <v>29022.400000000001</v>
      </c>
      <c r="D131" s="32">
        <f t="shared" si="39"/>
        <v>105.3</v>
      </c>
      <c r="E131" s="31">
        <f>ROUND(('фонд начисленной заработной пла'!E131/'среднесписочная численность'!E131/12)*1000,1)</f>
        <v>30535.8</v>
      </c>
      <c r="F131" s="32">
        <f t="shared" si="45"/>
        <v>105.2</v>
      </c>
      <c r="G131" s="31">
        <f>ROUND(('фонд начисленной заработной пла'!G131/'среднесписочная численность'!G131/12)*1000,1)</f>
        <v>31581.3</v>
      </c>
      <c r="H131" s="32">
        <f t="shared" si="46"/>
        <v>103.4</v>
      </c>
      <c r="I131" s="31">
        <f>ROUND(('фонд начисленной заработной пла'!I131/'среднесписочная численность'!I131/12)*1000,1)</f>
        <v>32803.300000000003</v>
      </c>
      <c r="J131" s="32">
        <f t="shared" ref="J131" si="50">ROUND(I131/G131*100,1)</f>
        <v>103.9</v>
      </c>
      <c r="K131" s="31">
        <f>ROUND(('фонд начисленной заработной пла'!K131/'среднесписочная численность'!I131/12)*1000,1)</f>
        <v>34387.300000000003</v>
      </c>
      <c r="L131" s="32">
        <f t="shared" si="46"/>
        <v>104.8</v>
      </c>
      <c r="M131" s="3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6.5" hidden="1" customHeight="1">
      <c r="A132" s="15" t="s">
        <v>89</v>
      </c>
      <c r="B132" s="16">
        <f>'фонд начисленной заработной пла'!B132/'среднесписочная численность'!B132/12*1000</f>
        <v>37953.795379537958</v>
      </c>
      <c r="C132" s="16">
        <f>ROUND(('фонд начисленной заработной пла'!C132/'среднесписочная численность'!C132/12)*1000,1)</f>
        <v>41576.699999999997</v>
      </c>
      <c r="D132" s="17">
        <f t="shared" si="39"/>
        <v>109.5</v>
      </c>
      <c r="E132" s="16">
        <f>ROUND(('фонд начисленной заработной пла'!E132/'среднесписочная численность'!E132/12)*1000,1)</f>
        <v>44074.1</v>
      </c>
      <c r="F132" s="17">
        <f t="shared" si="45"/>
        <v>106</v>
      </c>
      <c r="G132" s="16">
        <f>ROUND(('фонд начисленной заработной пла'!G132/'среднесписочная численность'!G132/12)*1000,1)</f>
        <v>45513.3</v>
      </c>
      <c r="H132" s="17">
        <f t="shared" si="46"/>
        <v>103.3</v>
      </c>
      <c r="I132" s="16">
        <f>ROUND(('фонд начисленной заработной пла'!I132/'среднесписочная численность'!I132/12)*1000,1)</f>
        <v>47106.3</v>
      </c>
      <c r="J132" s="17">
        <f>I132/G132*100</f>
        <v>103.50007580201832</v>
      </c>
      <c r="K132" s="16">
        <f>ROUND(('фонд начисленной заработной пла'!K132/'среднесписочная численность'!K132/12)*1000,1)</f>
        <v>49273.1</v>
      </c>
      <c r="L132" s="17">
        <f>K132/I132*100</f>
        <v>104.59980936732454</v>
      </c>
      <c r="M132" s="17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hidden="1" customHeight="1">
      <c r="A133" s="15" t="s">
        <v>90</v>
      </c>
      <c r="B133" s="16">
        <f>ROUND(('фонд начисленной заработной пла'!B133/'среднесписочная численность'!B133/12)*1000,1)</f>
        <v>17058.8</v>
      </c>
      <c r="C133" s="16">
        <f>ROUND(('фонд начисленной заработной пла'!C133/'среднесписочная численность'!C133/12)*1000,1)</f>
        <v>17402</v>
      </c>
      <c r="D133" s="17">
        <f t="shared" ref="D133:D137" si="51">ROUND(C133/B133*100,1)</f>
        <v>102</v>
      </c>
      <c r="E133" s="16">
        <f>ROUND(('фонд начисленной заработной пла'!E133/'среднесписочная численность'!E133/12)*1000,1)</f>
        <v>18072.3</v>
      </c>
      <c r="F133" s="17">
        <f t="shared" si="45"/>
        <v>103.9</v>
      </c>
      <c r="G133" s="16">
        <f>ROUND(('фонд начисленной заработной пла'!G133/'среднесписочная численность'!G133/12)*1000,1)</f>
        <v>18624.5</v>
      </c>
      <c r="H133" s="17">
        <f t="shared" si="46"/>
        <v>103.1</v>
      </c>
      <c r="I133" s="16">
        <f>ROUND(('фонд начисленной заработной пла'!I133/'среднесписочная численность'!I133/12)*1000,1)</f>
        <v>19528.099999999999</v>
      </c>
      <c r="J133" s="17">
        <f>I133/G133*100</f>
        <v>104.85167387043947</v>
      </c>
      <c r="K133" s="16">
        <f>ROUND(('фонд начисленной заработной пла'!K133/'среднесписочная численность'!K133/12)*1000,1)</f>
        <v>20582.3</v>
      </c>
      <c r="L133" s="17">
        <f>K133/I133*100</f>
        <v>105.39837464986353</v>
      </c>
      <c r="M133" s="17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hidden="1" customHeight="1">
      <c r="A134" s="15" t="s">
        <v>91</v>
      </c>
      <c r="B134" s="16">
        <f>ROUND(('фонд начисленной заработной пла'!B134/'среднесписочная численность'!B134/12)*1000,1)</f>
        <v>9621.2000000000007</v>
      </c>
      <c r="C134" s="16">
        <f>ROUND(('фонд начисленной заработной пла'!C134/'среднесписочная численность'!C134/12)*1000,1)</f>
        <v>9848.5</v>
      </c>
      <c r="D134" s="17">
        <f t="shared" si="51"/>
        <v>102.4</v>
      </c>
      <c r="E134" s="16">
        <f>ROUND(('фонд начисленной заработной пла'!E134/'среднесписочная численность'!E134/12)*1000,1)</f>
        <v>10396.799999999999</v>
      </c>
      <c r="F134" s="17">
        <f t="shared" si="45"/>
        <v>105.6</v>
      </c>
      <c r="G134" s="16">
        <f>ROUND(('фонд начисленной заработной пла'!G134/'среднесписочная численность'!G134/12)*1000,1)</f>
        <v>10714.3</v>
      </c>
      <c r="H134" s="17">
        <f t="shared" si="46"/>
        <v>103.1</v>
      </c>
      <c r="I134" s="16">
        <f>ROUND(('фонд начисленной заработной пла'!I134/'среднесписочная численность'!I134/12)*1000,1)</f>
        <v>11121.4</v>
      </c>
      <c r="J134" s="17">
        <f t="shared" ref="J134:J137" si="52">I134/G134*100</f>
        <v>103.79959493387344</v>
      </c>
      <c r="K134" s="16">
        <f>ROUND(('фонд начисленной заработной пла'!K134/'среднесписочная численность'!K134/12)*1000,1)</f>
        <v>11619</v>
      </c>
      <c r="L134" s="17">
        <f t="shared" ref="L134:L137" si="53">K134/I134*100</f>
        <v>104.47425683816786</v>
      </c>
      <c r="M134" s="17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hidden="1" customHeight="1">
      <c r="A135" s="15" t="s">
        <v>92</v>
      </c>
      <c r="B135" s="16">
        <f>ROUND(('фонд начисленной заработной пла'!B135/'среднесписочная численность'!B135/12)*1000,1)</f>
        <v>10370.4</v>
      </c>
      <c r="C135" s="16">
        <f>ROUND(('фонд начисленной заработной пла'!C135/'среднесписочная численность'!C135/12)*1000,1)</f>
        <v>10555.6</v>
      </c>
      <c r="D135" s="17">
        <f t="shared" si="51"/>
        <v>101.8</v>
      </c>
      <c r="E135" s="16">
        <f>ROUND(('фонд начисленной заработной пла'!E135/'среднесписочная численность'!E135/12)*1000,1)</f>
        <v>11240.3</v>
      </c>
      <c r="F135" s="17">
        <f t="shared" si="45"/>
        <v>106.5</v>
      </c>
      <c r="G135" s="16">
        <f>ROUND(('фонд начисленной заработной пла'!G135/'среднесписочная численность'!G135/12)*1000,1)</f>
        <v>11598.8</v>
      </c>
      <c r="H135" s="17">
        <f t="shared" si="46"/>
        <v>103.2</v>
      </c>
      <c r="I135" s="16">
        <f>ROUND(('фонд начисленной заработной пла'!I135/'среднесписочная численность'!I135/12)*1000,1)</f>
        <v>12034.9</v>
      </c>
      <c r="J135" s="17">
        <f t="shared" si="52"/>
        <v>103.75987171086665</v>
      </c>
      <c r="K135" s="16">
        <f>ROUND(('фонд начисленной заработной пла'!K135/'среднесписочная численность'!K135/12)*1000,1)</f>
        <v>12540.3</v>
      </c>
      <c r="L135" s="17">
        <f t="shared" si="53"/>
        <v>104.1994532567782</v>
      </c>
      <c r="M135" s="17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hidden="1" customHeight="1">
      <c r="A136" s="15" t="s">
        <v>93</v>
      </c>
      <c r="B136" s="16">
        <f>ROUND(('фонд начисленной заработной пла'!B136/'среднесписочная численность'!B136/12)*1000,1)</f>
        <v>9308.5</v>
      </c>
      <c r="C136" s="16">
        <f>ROUND(('фонд начисленной заработной пла'!C136/'среднесписочная численность'!C136/12)*1000,1)</f>
        <v>9485.7999999999993</v>
      </c>
      <c r="D136" s="17">
        <f t="shared" si="51"/>
        <v>101.9</v>
      </c>
      <c r="E136" s="16">
        <f>ROUND(('фонд начисленной заработной пла'!E136/'среднесписочная численность'!E136/12)*1000,1)</f>
        <v>10092.6</v>
      </c>
      <c r="F136" s="17">
        <f t="shared" si="45"/>
        <v>106.4</v>
      </c>
      <c r="G136" s="16">
        <f>ROUND(('фонд начисленной заработной пла'!G136/'среднесписочная численность'!G136/12)*1000,1)</f>
        <v>10403.700000000001</v>
      </c>
      <c r="H136" s="17">
        <f t="shared" si="46"/>
        <v>103.1</v>
      </c>
      <c r="I136" s="16">
        <f>ROUND(('фонд начисленной заработной пла'!I136/'среднесписочная численность'!I136/12)*1000,1)</f>
        <v>10768.5</v>
      </c>
      <c r="J136" s="17">
        <f t="shared" si="52"/>
        <v>103.50644482251505</v>
      </c>
      <c r="K136" s="16">
        <f>ROUND(('фонд начисленной заработной пла'!K136/'среднесписочная численность'!K136/12)*1000,1)</f>
        <v>11253.7</v>
      </c>
      <c r="L136" s="17">
        <f t="shared" si="53"/>
        <v>104.50573431768584</v>
      </c>
      <c r="M136" s="17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6.5" hidden="1" customHeight="1">
      <c r="A137" s="15" t="s">
        <v>94</v>
      </c>
      <c r="B137" s="16">
        <f>ROUND(('фонд начисленной заработной пла'!B137/'среднесписочная численность'!B137/12)*1000,1)</f>
        <v>9100.9</v>
      </c>
      <c r="C137" s="16">
        <f>ROUND(('фонд начисленной заработной пла'!C137/'среднесписочная численность'!C137/12)*1000,1)</f>
        <v>9320.2000000000007</v>
      </c>
      <c r="D137" s="17">
        <f t="shared" si="51"/>
        <v>102.4</v>
      </c>
      <c r="E137" s="16">
        <f>ROUND(('фонд начисленной заработной пла'!E137/'среднесписочная численность'!E137/12)*1000,1)</f>
        <v>9763.5</v>
      </c>
      <c r="F137" s="17">
        <f t="shared" si="45"/>
        <v>104.8</v>
      </c>
      <c r="G137" s="16">
        <f>ROUND(('фонд начисленной заработной пла'!G137/'среднесписочная численность'!G137/12)*1000,1)</f>
        <v>10094.6</v>
      </c>
      <c r="H137" s="17">
        <f t="shared" si="46"/>
        <v>103.4</v>
      </c>
      <c r="I137" s="16">
        <f>ROUND(('фонд начисленной заработной пла'!I137/'среднесписочная численность'!I137/12)*1000,1)</f>
        <v>10457.200000000001</v>
      </c>
      <c r="J137" s="17">
        <f t="shared" si="52"/>
        <v>103.59201949557189</v>
      </c>
      <c r="K137" s="16">
        <f>ROUND(('фонд начисленной заработной пла'!K137/'среднесписочная численность'!K137/12)*1000,1)</f>
        <v>10939.2</v>
      </c>
      <c r="L137" s="17">
        <f t="shared" si="53"/>
        <v>104.609264430249</v>
      </c>
      <c r="M137" s="17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>
      <c r="A138" s="22" t="s">
        <v>8</v>
      </c>
      <c r="B138" s="25"/>
      <c r="C138" s="25"/>
      <c r="D138" s="24"/>
      <c r="E138" s="25"/>
      <c r="F138" s="24"/>
      <c r="G138" s="25"/>
      <c r="H138" s="24"/>
      <c r="I138" s="25"/>
      <c r="J138" s="24"/>
      <c r="K138" s="25"/>
      <c r="L138" s="24"/>
      <c r="M138" s="24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36.75" hidden="1">
      <c r="A139" s="30" t="s">
        <v>47</v>
      </c>
      <c r="B139" s="31">
        <f>ROUND(('фонд начисленной заработной пла'!B139/'среднесписочная численность'!B139/12)*1000,1)</f>
        <v>20680.7</v>
      </c>
      <c r="C139" s="31">
        <f>ROUND(('фонд начисленной заработной пла'!C139/'среднесписочная численность'!C139/12)*1000,1)</f>
        <v>20786.5</v>
      </c>
      <c r="D139" s="32">
        <f t="shared" ref="D139:D154" si="54">ROUND(C139/B139*100,1)</f>
        <v>100.5</v>
      </c>
      <c r="E139" s="31">
        <f>ROUND(('фонд начисленной заработной пла'!E139/'среднесписочная численность'!E139/12)*1000,1)</f>
        <v>21093.7</v>
      </c>
      <c r="F139" s="32">
        <f t="shared" ref="F139:F153" si="55">ROUND(E139/C139*100,1)</f>
        <v>101.5</v>
      </c>
      <c r="G139" s="31">
        <f>ROUND(('фонд начисленной заработной пла'!G139/'среднесписочная численность'!G139/12)*1000,1)</f>
        <v>22149</v>
      </c>
      <c r="H139" s="32">
        <f t="shared" ref="H139:H153" si="56">ROUND(G139/E139*100,1)</f>
        <v>105</v>
      </c>
      <c r="I139" s="31">
        <f>ROUND(('фонд начисленной заработной пла'!I139/'среднесписочная численность'!I139/12)*1000,1)</f>
        <v>23360.7</v>
      </c>
      <c r="J139" s="32">
        <f t="shared" ref="J139:J152" si="57">ROUND(I139/G139*100,1)</f>
        <v>105.5</v>
      </c>
      <c r="K139" s="31">
        <f>ROUND(('фонд начисленной заработной пла'!K139/'среднесписочная численность'!I139/12)*1000,1)</f>
        <v>24753</v>
      </c>
      <c r="L139" s="32">
        <f t="shared" ref="L139" si="58">ROUND(K139/I139*100,1)</f>
        <v>106</v>
      </c>
      <c r="M139" s="32"/>
      <c r="N139" s="7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hidden="1" customHeight="1">
      <c r="A140" s="15" t="s">
        <v>95</v>
      </c>
      <c r="B140" s="16">
        <f>ROUND(('фонд начисленной заработной пла'!B140/'среднесписочная численность'!B140/12)*1000,1)</f>
        <v>25810.400000000001</v>
      </c>
      <c r="C140" s="16">
        <f>ROUND(('фонд начисленной заработной пла'!C140/'среднесписочная численность'!C140/12)*1000,1)</f>
        <v>25966.2</v>
      </c>
      <c r="D140" s="17">
        <f t="shared" si="54"/>
        <v>100.6</v>
      </c>
      <c r="E140" s="16">
        <f>ROUND(('фонд начисленной заработной пла'!E140/'среднесписочная численность'!E140/12)*1000,1)</f>
        <v>26388.9</v>
      </c>
      <c r="F140" s="17">
        <f t="shared" si="55"/>
        <v>101.6</v>
      </c>
      <c r="G140" s="16">
        <f>ROUND(('фонд начисленной заработной пла'!G140/'среднесписочная численность'!G140/12)*1000,1)</f>
        <v>27717.4</v>
      </c>
      <c r="H140" s="17">
        <f t="shared" si="56"/>
        <v>105</v>
      </c>
      <c r="I140" s="16">
        <f>ROUND(('фонд начисленной заработной пла'!I140/'среднесписочная численность'!I140/12)*1000,1)</f>
        <v>29227.1</v>
      </c>
      <c r="J140" s="17">
        <f t="shared" si="57"/>
        <v>105.4</v>
      </c>
      <c r="K140" s="16">
        <f>ROUND(('фонд начисленной заработной пла'!K140/'среднесписочная численность'!I140/12)*1000,1)</f>
        <v>30978.3</v>
      </c>
      <c r="L140" s="17">
        <f t="shared" ref="L140:L154" si="59">ROUND(K140/I140*100,1)</f>
        <v>106</v>
      </c>
      <c r="M140" s="17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hidden="1" customHeight="1">
      <c r="A141" s="15" t="s">
        <v>96</v>
      </c>
      <c r="B141" s="16">
        <f>ROUND(('фонд начисленной заработной пла'!B141/'среднесписочная численность'!B141/12)*1000,1)</f>
        <v>20075.8</v>
      </c>
      <c r="C141" s="16">
        <f>ROUND(('фонд начисленной заработной пла'!C141/'среднесписочная численность'!C141/12)*1000,1)</f>
        <v>20151.5</v>
      </c>
      <c r="D141" s="17">
        <f t="shared" si="54"/>
        <v>100.4</v>
      </c>
      <c r="E141" s="16">
        <f>ROUND(('фонд начисленной заработной пла'!E141/'среднесписочная численность'!E141/12)*1000,1)</f>
        <v>20454.5</v>
      </c>
      <c r="F141" s="17">
        <f t="shared" si="55"/>
        <v>101.5</v>
      </c>
      <c r="G141" s="16">
        <f>ROUND(('фонд начисленной заработной пла'!G141/'среднесписочная численность'!G141/12)*1000,1)</f>
        <v>21590.9</v>
      </c>
      <c r="H141" s="17">
        <f t="shared" si="56"/>
        <v>105.6</v>
      </c>
      <c r="I141" s="16">
        <f>ROUND(('фонд начисленной заработной пла'!I141/'среднесписочная численность'!I141/12)*1000,1)</f>
        <v>22727.3</v>
      </c>
      <c r="J141" s="17">
        <f t="shared" si="57"/>
        <v>105.3</v>
      </c>
      <c r="K141" s="16">
        <f>ROUND(('фонд начисленной заработной пла'!K141/'среднесписочная численность'!I141/12)*1000,1)</f>
        <v>24090.9</v>
      </c>
      <c r="L141" s="17">
        <f t="shared" si="59"/>
        <v>106</v>
      </c>
      <c r="M141" s="17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hidden="1" customHeight="1">
      <c r="A142" s="15" t="s">
        <v>97</v>
      </c>
      <c r="B142" s="16">
        <f>ROUND(('фонд начисленной заработной пла'!B142/'среднесписочная численность'!B142/12)*1000,1)</f>
        <v>18106.099999999999</v>
      </c>
      <c r="C142" s="16">
        <f>ROUND(('фонд начисленной заработной пла'!C142/'среднесписочная численность'!C142/12)*1000,1)</f>
        <v>18181.8</v>
      </c>
      <c r="D142" s="17">
        <f t="shared" si="54"/>
        <v>100.4</v>
      </c>
      <c r="E142" s="16">
        <f>ROUND(('фонд начисленной заработной пла'!E142/'среднесписочная численность'!E142/12)*1000,1)</f>
        <v>18409.099999999999</v>
      </c>
      <c r="F142" s="17">
        <f t="shared" si="55"/>
        <v>101.3</v>
      </c>
      <c r="G142" s="16">
        <f>ROUND(('фонд начисленной заработной пла'!G142/'среднесписочная численность'!G142/12)*1000,1)</f>
        <v>19333.3</v>
      </c>
      <c r="H142" s="17">
        <f t="shared" si="56"/>
        <v>105</v>
      </c>
      <c r="I142" s="16">
        <f>ROUND(('фонд начисленной заработной пла'!I142/'среднесписочная численность'!I142/12)*1000,1)</f>
        <v>20454.5</v>
      </c>
      <c r="J142" s="17">
        <f t="shared" si="57"/>
        <v>105.8</v>
      </c>
      <c r="K142" s="16">
        <f>ROUND(('фонд начисленной заработной пла'!K142/'среднесписочная численность'!I142/12)*1000,1)</f>
        <v>21666.7</v>
      </c>
      <c r="L142" s="17">
        <f t="shared" si="59"/>
        <v>105.9</v>
      </c>
      <c r="M142" s="17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hidden="1" customHeight="1">
      <c r="A143" s="15" t="s">
        <v>98</v>
      </c>
      <c r="B143" s="16">
        <f>ROUND(('фонд начисленной заработной пла'!B143/'среднесписочная численность'!B143/12)*1000,1)</f>
        <v>13361.1</v>
      </c>
      <c r="C143" s="16">
        <f>ROUND(('фонд начисленной заработной пла'!C143/'среднесписочная численность'!C143/12)*1000,1)</f>
        <v>13388.9</v>
      </c>
      <c r="D143" s="17">
        <f t="shared" si="54"/>
        <v>100.2</v>
      </c>
      <c r="E143" s="16">
        <f>ROUND(('фонд начисленной заработной пла'!E143/'среднесписочная численность'!E143/12)*1000,1)</f>
        <v>13555.6</v>
      </c>
      <c r="F143" s="17">
        <f t="shared" si="55"/>
        <v>101.2</v>
      </c>
      <c r="G143" s="16">
        <f>ROUND(('фонд начисленной заработной пла'!G143/'среднесписочная численность'!G143/12)*1000,1)</f>
        <v>14222.2</v>
      </c>
      <c r="H143" s="17">
        <f t="shared" si="56"/>
        <v>104.9</v>
      </c>
      <c r="I143" s="16">
        <f>ROUND(('фонд начисленной заработной пла'!I143/'среднесписочная численность'!I143/12)*1000,1)</f>
        <v>15000</v>
      </c>
      <c r="J143" s="17">
        <f t="shared" si="57"/>
        <v>105.5</v>
      </c>
      <c r="K143" s="16">
        <f>ROUND(('фонд начисленной заработной пла'!K143/'среднесписочная численность'!I143/12)*1000,1)</f>
        <v>15833.3</v>
      </c>
      <c r="L143" s="17">
        <f t="shared" si="59"/>
        <v>105.6</v>
      </c>
      <c r="M143" s="17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hidden="1" customHeight="1">
      <c r="A144" s="15" t="s">
        <v>99</v>
      </c>
      <c r="B144" s="16">
        <f>ROUND(('фонд начисленной заработной пла'!B144/'среднесписочная численность'!B144/12)*1000,1)</f>
        <v>10763.9</v>
      </c>
      <c r="C144" s="16">
        <f>ROUND(('фонд начисленной заработной пла'!C144/'среднесписочная численность'!C144/12)*1000,1)</f>
        <v>10777.8</v>
      </c>
      <c r="D144" s="17">
        <f t="shared" si="54"/>
        <v>100.1</v>
      </c>
      <c r="E144" s="16">
        <f>ROUND(('фонд начисленной заработной пла'!E144/'среднесписочная численность'!E144/12)*1000,1)</f>
        <v>10902.8</v>
      </c>
      <c r="F144" s="17">
        <f t="shared" si="55"/>
        <v>101.2</v>
      </c>
      <c r="G144" s="16">
        <f>ROUND(('фонд начисленной заработной пла'!G144/'среднесписочная численность'!G144/12)*1000,1)</f>
        <v>11430.6</v>
      </c>
      <c r="H144" s="17">
        <f t="shared" si="56"/>
        <v>104.8</v>
      </c>
      <c r="I144" s="16">
        <f>ROUND(('фонд начисленной заработной пла'!I144/'среднесписочная численность'!I144/12)*1000,1)</f>
        <v>12083.3</v>
      </c>
      <c r="J144" s="17">
        <f t="shared" si="57"/>
        <v>105.7</v>
      </c>
      <c r="K144" s="16">
        <f>ROUND(('фонд начисленной заработной пла'!K144/'среднесписочная численность'!I144/12)*1000,1)</f>
        <v>12847.2</v>
      </c>
      <c r="L144" s="17">
        <f t="shared" si="59"/>
        <v>106.3</v>
      </c>
      <c r="M144" s="17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hidden="1" customHeight="1">
      <c r="A145" s="15" t="s">
        <v>100</v>
      </c>
      <c r="B145" s="16">
        <f>ROUND(('фонд начисленной заработной пла'!B145/'среднесписочная численность'!B145/12)*1000,1)</f>
        <v>15881</v>
      </c>
      <c r="C145" s="16">
        <f>ROUND(('фонд начисленной заработной пла'!C145/'среднесписочная численность'!C145/12)*1000,1)</f>
        <v>15952.4</v>
      </c>
      <c r="D145" s="17">
        <f t="shared" si="54"/>
        <v>100.4</v>
      </c>
      <c r="E145" s="16">
        <f>ROUND(('фонд начисленной заработной пла'!E145/'среднесписочная численность'!E145/12)*1000,1)</f>
        <v>16071.4</v>
      </c>
      <c r="F145" s="17">
        <f t="shared" si="55"/>
        <v>100.7</v>
      </c>
      <c r="G145" s="16">
        <f>ROUND(('фонд начисленной заработной пла'!G145/'среднесписочная численность'!G145/12)*1000,1)</f>
        <v>16881</v>
      </c>
      <c r="H145" s="17">
        <f t="shared" si="56"/>
        <v>105</v>
      </c>
      <c r="I145" s="16">
        <f>ROUND(('фонд начисленной заработной пла'!I145/'среднесписочная численность'!I145/12)*1000,1)</f>
        <v>17857.099999999999</v>
      </c>
      <c r="J145" s="17">
        <f t="shared" si="57"/>
        <v>105.8</v>
      </c>
      <c r="K145" s="16">
        <f>ROUND(('фонд начисленной заработной пла'!K145/'среднесписочная численность'!I145/12)*1000,1)</f>
        <v>18928.599999999999</v>
      </c>
      <c r="L145" s="17">
        <f t="shared" si="59"/>
        <v>106</v>
      </c>
      <c r="M145" s="17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hidden="1" customHeight="1">
      <c r="A146" s="15" t="s">
        <v>101</v>
      </c>
      <c r="B146" s="16">
        <f>ROUND(('фонд начисленной заработной пла'!B146/'среднесписочная численность'!B146/12)*1000,1)</f>
        <v>13861.1</v>
      </c>
      <c r="C146" s="16">
        <f>ROUND(('фонд начисленной заработной пла'!C146/'среднесписочная численность'!C146/12)*1000,1)</f>
        <v>13888.9</v>
      </c>
      <c r="D146" s="17">
        <f t="shared" si="54"/>
        <v>100.2</v>
      </c>
      <c r="E146" s="16">
        <f>ROUND(('фонд начисленной заработной пла'!E146/'среднесписочная численность'!E146/12)*1000,1)</f>
        <v>14083.3</v>
      </c>
      <c r="F146" s="17">
        <f t="shared" si="55"/>
        <v>101.4</v>
      </c>
      <c r="G146" s="16">
        <f>ROUND(('фонд начисленной заработной пла'!G146/'среднесписочная численность'!G146/12)*1000,1)</f>
        <v>14722.2</v>
      </c>
      <c r="H146" s="17">
        <f t="shared" si="56"/>
        <v>104.5</v>
      </c>
      <c r="I146" s="16">
        <f>ROUND(('фонд начисленной заработной пла'!I146/'среднесписочная численность'!I146/12)*1000,1)</f>
        <v>15555.6</v>
      </c>
      <c r="J146" s="17">
        <f t="shared" si="57"/>
        <v>105.7</v>
      </c>
      <c r="K146" s="16">
        <f>ROUND(('фонд начисленной заработной пла'!K146/'среднесписочная численность'!I146/12)*1000,1)</f>
        <v>16500</v>
      </c>
      <c r="L146" s="17">
        <f t="shared" si="59"/>
        <v>106.1</v>
      </c>
      <c r="M146" s="17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hidden="1" customHeight="1">
      <c r="A147" s="15" t="s">
        <v>102</v>
      </c>
      <c r="B147" s="16">
        <f>ROUND(('фонд начисленной заработной пла'!B147/'среднесписочная численность'!B147/12)*1000,1)</f>
        <v>14000</v>
      </c>
      <c r="C147" s="16">
        <f>ROUND(('фонд начисленной заработной пла'!C147/'среднесписочная численность'!C147/12)*1000,1)</f>
        <v>14033.3</v>
      </c>
      <c r="D147" s="17">
        <f t="shared" si="54"/>
        <v>100.2</v>
      </c>
      <c r="E147" s="16">
        <f>ROUND(('фонд начисленной заработной пла'!E147/'среднесписочная численность'!E147/12)*1000,1)</f>
        <v>14133.3</v>
      </c>
      <c r="F147" s="17">
        <f t="shared" si="55"/>
        <v>100.7</v>
      </c>
      <c r="G147" s="16">
        <f>ROUND(('фонд начисленной заработной пла'!G147/'среднесписочная численность'!G147/12)*1000,1)</f>
        <v>14800</v>
      </c>
      <c r="H147" s="17">
        <f t="shared" si="56"/>
        <v>104.7</v>
      </c>
      <c r="I147" s="16">
        <f>ROUND(('фонд начисленной заработной пла'!I147/'среднесписочная численность'!I147/12)*1000,1)</f>
        <v>15583.3</v>
      </c>
      <c r="J147" s="17">
        <f t="shared" si="57"/>
        <v>105.3</v>
      </c>
      <c r="K147" s="16">
        <f>ROUND(('фонд начисленной заработной пла'!K147/'среднесписочная численность'!I147/12)*1000,1)</f>
        <v>16466.7</v>
      </c>
      <c r="L147" s="17">
        <f t="shared" si="59"/>
        <v>105.7</v>
      </c>
      <c r="M147" s="17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hidden="1" customHeight="1">
      <c r="A148" s="15" t="s">
        <v>189</v>
      </c>
      <c r="B148" s="16">
        <f>ROUND(('фонд начисленной заработной пла'!B149/'среднесписочная численность'!B149/12)*1000,1)</f>
        <v>12750</v>
      </c>
      <c r="C148" s="16">
        <f>ROUND(('фонд начисленной заработной пла'!C149/'среднесписочная численность'!C149/12)*1000,1)</f>
        <v>12812.5</v>
      </c>
      <c r="D148" s="17">
        <f t="shared" si="54"/>
        <v>100.5</v>
      </c>
      <c r="E148" s="16">
        <f>ROUND(('фонд начисленной заработной пла'!E149/'среднесписочная численность'!E149/12)*1000,1)</f>
        <v>12875</v>
      </c>
      <c r="F148" s="17">
        <f t="shared" si="55"/>
        <v>100.5</v>
      </c>
      <c r="G148" s="16">
        <f>ROUND(('фонд начисленной заработной пла'!G149/'среднесписочная численность'!G149/12)*1000,1)</f>
        <v>13479.2</v>
      </c>
      <c r="H148" s="17">
        <f t="shared" si="56"/>
        <v>104.7</v>
      </c>
      <c r="I148" s="16">
        <f>ROUND(('фонд начисленной заработной пла'!I149/'среднесписочная численность'!I149/12)*1000,1)</f>
        <v>14166.7</v>
      </c>
      <c r="J148" s="17">
        <f t="shared" si="57"/>
        <v>105.1</v>
      </c>
      <c r="K148" s="16">
        <f>ROUND(('фонд начисленной заработной пла'!K149/'среднесписочная численность'!I149/12)*1000,1)</f>
        <v>15000</v>
      </c>
      <c r="L148" s="17">
        <f t="shared" si="59"/>
        <v>105.9</v>
      </c>
      <c r="M148" s="17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hidden="1" customHeight="1">
      <c r="A149" s="15" t="s">
        <v>103</v>
      </c>
      <c r="B149" s="16">
        <f>ROUND(('фонд начисленной заработной пла'!B148/'среднесписочная численность'!B148/12)*1000,1)</f>
        <v>12583.3</v>
      </c>
      <c r="C149" s="16">
        <f>ROUND(('фонд начисленной заработной пла'!C148/'среднесписочная численность'!C148/12)*1000,1)</f>
        <v>12638.9</v>
      </c>
      <c r="D149" s="17">
        <f t="shared" si="54"/>
        <v>100.4</v>
      </c>
      <c r="E149" s="16">
        <f>ROUND(('фонд начисленной заработной пла'!E148/'среднесписочная численность'!E148/12)*1000,1)</f>
        <v>12916.7</v>
      </c>
      <c r="F149" s="17">
        <f t="shared" si="55"/>
        <v>102.2</v>
      </c>
      <c r="G149" s="16">
        <f>ROUND(('фонд начисленной заработной пла'!G148/'среднесписочная численность'!G148/12)*1000,1)</f>
        <v>13555.6</v>
      </c>
      <c r="H149" s="17">
        <f t="shared" si="56"/>
        <v>104.9</v>
      </c>
      <c r="I149" s="16">
        <f>ROUND(('фонд начисленной заработной пла'!I148/'среднесписочная численность'!I148/12)*1000,1)</f>
        <v>14305.6</v>
      </c>
      <c r="J149" s="17">
        <f t="shared" si="57"/>
        <v>105.5</v>
      </c>
      <c r="K149" s="16">
        <f>ROUND(('фонд начисленной заработной пла'!K148/'среднесписочная численность'!I148/12)*1000,1)</f>
        <v>15138.9</v>
      </c>
      <c r="L149" s="17">
        <f t="shared" si="59"/>
        <v>105.8</v>
      </c>
      <c r="M149" s="17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hidden="1" customHeight="1">
      <c r="A150" s="15" t="s">
        <v>105</v>
      </c>
      <c r="B150" s="16">
        <f>ROUND(('фонд начисленной заработной пла'!B150/'среднесписочная численность'!B150/12)*1000,1)</f>
        <v>13194.4</v>
      </c>
      <c r="C150" s="16">
        <f>ROUND(('фонд начисленной заработной пла'!C150/'среднесписочная численность'!C150/12)*1000,1)</f>
        <v>13250</v>
      </c>
      <c r="D150" s="17">
        <f t="shared" si="54"/>
        <v>100.4</v>
      </c>
      <c r="E150" s="16">
        <f>ROUND(('фонд начисленной заработной пла'!E150/'среднесписочная численность'!E150/12)*1000,1)</f>
        <v>13388.9</v>
      </c>
      <c r="F150" s="17">
        <f t="shared" si="55"/>
        <v>101</v>
      </c>
      <c r="G150" s="16">
        <f>ROUND(('фонд начисленной заработной пла'!G150/'среднесписочная численность'!G150/12)*1000,1)</f>
        <v>14027.8</v>
      </c>
      <c r="H150" s="17">
        <f t="shared" si="56"/>
        <v>104.8</v>
      </c>
      <c r="I150" s="16">
        <f>ROUND(('фонд начисленной заработной пла'!I150/'среднесписочная численность'!I150/12)*1000,1)</f>
        <v>14722.2</v>
      </c>
      <c r="J150" s="17">
        <f t="shared" si="57"/>
        <v>105</v>
      </c>
      <c r="K150" s="16">
        <f>ROUND(('фонд начисленной заработной пла'!K150/'среднесписочная численность'!I150/12)*1000,1)</f>
        <v>15555.6</v>
      </c>
      <c r="L150" s="17">
        <f t="shared" si="59"/>
        <v>105.7</v>
      </c>
      <c r="M150" s="17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hidden="1" customHeight="1">
      <c r="A151" s="15" t="s">
        <v>106</v>
      </c>
      <c r="B151" s="16">
        <f>ROUND(('фонд начисленной заработной пла'!B151/'среднесписочная численность'!B151/12)*1000,1)</f>
        <v>18944.400000000001</v>
      </c>
      <c r="C151" s="16">
        <f>ROUND(('фонд начисленной заработной пла'!C151/'среднесписочная численность'!C151/12)*1000,1)</f>
        <v>18972.2</v>
      </c>
      <c r="D151" s="17">
        <f t="shared" si="54"/>
        <v>100.1</v>
      </c>
      <c r="E151" s="16">
        <f>ROUND(('фонд начисленной заработной пла'!E151/'среднесписочная численность'!E151/12)*1000,1)</f>
        <v>19194.400000000001</v>
      </c>
      <c r="F151" s="17">
        <f t="shared" si="55"/>
        <v>101.2</v>
      </c>
      <c r="G151" s="16">
        <f>ROUND(('фонд начисленной заработной пла'!G151/'среднесписочная численность'!G151/12)*1000,1)</f>
        <v>20166.7</v>
      </c>
      <c r="H151" s="17">
        <f t="shared" si="56"/>
        <v>105.1</v>
      </c>
      <c r="I151" s="16">
        <f>ROUND(('фонд начисленной заработной пла'!I151/'среднесписочная численность'!I151/12)*1000,1)</f>
        <v>21388.9</v>
      </c>
      <c r="J151" s="17">
        <f t="shared" si="57"/>
        <v>106.1</v>
      </c>
      <c r="K151" s="16">
        <f>ROUND(('фонд начисленной заработной пла'!K151/'среднесписочная численность'!I151/12)*1000,1)</f>
        <v>22666.7</v>
      </c>
      <c r="L151" s="17">
        <f t="shared" si="59"/>
        <v>106</v>
      </c>
      <c r="M151" s="17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hidden="1" customHeight="1">
      <c r="A152" s="15" t="s">
        <v>107</v>
      </c>
      <c r="B152" s="16">
        <f>ROUND(('фонд начисленной заработной пла'!B152/'среднесписочная численность'!B152/12)*1000,1)</f>
        <v>13733.3</v>
      </c>
      <c r="C152" s="16">
        <f>ROUND(('фонд начисленной заработной пла'!C152/'среднесписочная численность'!C152/12)*1000,1)</f>
        <v>13783.3</v>
      </c>
      <c r="D152" s="17">
        <f t="shared" si="54"/>
        <v>100.4</v>
      </c>
      <c r="E152" s="16">
        <f>ROUND(('фонд начисленной заработной пла'!E152/'среднесписочная численность'!E152/12)*1000,1)</f>
        <v>14000</v>
      </c>
      <c r="F152" s="17">
        <f t="shared" si="55"/>
        <v>101.6</v>
      </c>
      <c r="G152" s="16">
        <f>ROUND(('фонд начисленной заработной пла'!G152/'среднесписочная численность'!G152/12)*1000,1)</f>
        <v>14566.7</v>
      </c>
      <c r="H152" s="17">
        <f t="shared" si="56"/>
        <v>104</v>
      </c>
      <c r="I152" s="16">
        <f>ROUND(('фонд начисленной заработной пла'!I152/'среднесписочная численность'!I152/12)*1000,1)</f>
        <v>15333.3</v>
      </c>
      <c r="J152" s="17">
        <f t="shared" si="57"/>
        <v>105.3</v>
      </c>
      <c r="K152" s="16">
        <f>ROUND(('фонд начисленной заработной пла'!K152/'среднесписочная численность'!I152/12)*1000,1)</f>
        <v>16216.7</v>
      </c>
      <c r="L152" s="17">
        <f t="shared" si="59"/>
        <v>105.8</v>
      </c>
      <c r="M152" s="17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8.75" hidden="1" customHeight="1">
      <c r="A153" s="15" t="s">
        <v>108</v>
      </c>
      <c r="B153" s="16">
        <f>ROUND(('фонд начисленной заработной пла'!B153/'среднесписочная численность'!B153/12)*1000,1)</f>
        <v>12770.8</v>
      </c>
      <c r="C153" s="16">
        <f>ROUND(('фонд начисленной заработной пла'!C153/'среднесписочная численность'!C153/12)*1000,1)</f>
        <v>12833.3</v>
      </c>
      <c r="D153" s="17">
        <f t="shared" si="54"/>
        <v>100.5</v>
      </c>
      <c r="E153" s="16">
        <f>ROUND(('фонд начисленной заработной пла'!E153/'среднесписочная численность'!E153/12)*1000,1)</f>
        <v>13000</v>
      </c>
      <c r="F153" s="17">
        <f t="shared" si="55"/>
        <v>101.3</v>
      </c>
      <c r="G153" s="16">
        <f>ROUND(('фонд начисленной заработной пла'!G153/'среднесписочная численность'!G153/12)*1000,1)</f>
        <v>13541.7</v>
      </c>
      <c r="H153" s="17">
        <f t="shared" si="56"/>
        <v>104.2</v>
      </c>
      <c r="I153" s="16">
        <f>ROUND(('фонд начисленной заработной пла'!I153/'среднесписочная численность'!I153/12)*1000,1)</f>
        <v>14270.8</v>
      </c>
      <c r="J153" s="17">
        <f t="shared" ref="J153" si="60">ROUND(I153/E153*100,1)</f>
        <v>109.8</v>
      </c>
      <c r="K153" s="16">
        <f>ROUND(('фонд начисленной заработной пла'!K153/'среднесписочная численность'!I153/12)*1000,1)</f>
        <v>15062.5</v>
      </c>
      <c r="L153" s="17">
        <f t="shared" si="59"/>
        <v>105.5</v>
      </c>
      <c r="M153" s="17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>
      <c r="A154" s="30" t="s">
        <v>48</v>
      </c>
      <c r="B154" s="33">
        <f>ROUND(('фонд начисленной заработной пла'!B154/'среднесписочная численность'!B154/12)*1000,1)</f>
        <v>22850.7</v>
      </c>
      <c r="C154" s="33">
        <f>ROUND(('фонд начисленной заработной пла'!C154/'среднесписочная численность'!C154/12)*1000,1)</f>
        <v>24873.200000000001</v>
      </c>
      <c r="D154" s="31">
        <f t="shared" si="54"/>
        <v>108.9</v>
      </c>
      <c r="E154" s="33">
        <f>ROUND(('фонд начисленной заработной пла'!E154/'среднесписочная численность'!E154/12)*1000,1)</f>
        <v>26414.6</v>
      </c>
      <c r="F154" s="31">
        <f t="shared" si="45"/>
        <v>106.2</v>
      </c>
      <c r="G154" s="33">
        <f>ROUND(('фонд начисленной заработной пла'!G154/'среднесписочная численность'!G154/12)*1000,1)</f>
        <v>28131.4</v>
      </c>
      <c r="H154" s="31">
        <f t="shared" si="45"/>
        <v>106.5</v>
      </c>
      <c r="I154" s="33">
        <f>ROUND(('фонд начисленной заработной пла'!I154/'среднесписочная численность'!I154/12)*1000,1)</f>
        <v>30024.3</v>
      </c>
      <c r="J154" s="31">
        <f t="shared" si="45"/>
        <v>106.7</v>
      </c>
      <c r="K154" s="33">
        <f>ROUND(('фонд начисленной заработной пла'!K154/'среднесписочная численность'!I154/12)*1000,1)</f>
        <v>32125.9</v>
      </c>
      <c r="L154" s="31">
        <f t="shared" si="59"/>
        <v>107</v>
      </c>
      <c r="M154" s="31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>
      <c r="A155" s="40" t="s">
        <v>5</v>
      </c>
      <c r="B155" s="41"/>
      <c r="C155" s="41"/>
      <c r="D155" s="36"/>
      <c r="E155" s="41"/>
      <c r="F155" s="36"/>
      <c r="G155" s="41"/>
      <c r="H155" s="36"/>
      <c r="I155" s="41"/>
      <c r="J155" s="36"/>
      <c r="K155" s="41"/>
      <c r="L155" s="36"/>
      <c r="M155" s="36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>
      <c r="A156" s="40" t="s">
        <v>49</v>
      </c>
      <c r="B156" s="31">
        <f>ROUND(('фонд начисленной заработной пла'!B156/'среднесписочная численность'!B156/12)*1000,1)</f>
        <v>21735.200000000001</v>
      </c>
      <c r="C156" s="31">
        <f>ROUND(('фонд начисленной заработной пла'!C156/'среднесписочная численность'!C156/12)*1000,1)</f>
        <v>23106.799999999999</v>
      </c>
      <c r="D156" s="32">
        <f t="shared" ref="D156:D181" si="61">ROUND(C156/B156*100,1)</f>
        <v>106.3</v>
      </c>
      <c r="E156" s="31">
        <f>ROUND(('фонд начисленной заработной пла'!E156/'среднесписочная численность'!E156/12)*1000,1)</f>
        <v>24616</v>
      </c>
      <c r="F156" s="32">
        <f t="shared" ref="F156:L181" si="62">ROUND(E156/C156*100,1)</f>
        <v>106.5</v>
      </c>
      <c r="G156" s="31">
        <f>ROUND(('фонд начисленной заработной пла'!G156/'среднесписочная численность'!G156/12)*1000,1)</f>
        <v>26296.1</v>
      </c>
      <c r="H156" s="32">
        <f t="shared" si="62"/>
        <v>106.8</v>
      </c>
      <c r="I156" s="31">
        <f>ROUND(('фонд начисленной заработной пла'!I156/'среднесписочная численность'!I156/12)*1000,1)</f>
        <v>28166.6</v>
      </c>
      <c r="J156" s="32">
        <f t="shared" si="62"/>
        <v>107.1</v>
      </c>
      <c r="K156" s="31">
        <f>ROUND(('фонд начисленной заработной пла'!K156/'среднесписочная численность'!I156/12)*1000,1)</f>
        <v>30263.1</v>
      </c>
      <c r="L156" s="32">
        <f t="shared" si="62"/>
        <v>107.4</v>
      </c>
      <c r="M156" s="3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6.5" hidden="1" customHeight="1">
      <c r="A157" s="15" t="s">
        <v>109</v>
      </c>
      <c r="B157" s="57">
        <f>ROUND(('фонд начисленной заработной пла'!B157/'среднесписочная численность'!B157/12)*1000,1)</f>
        <v>31979.200000000001</v>
      </c>
      <c r="C157" s="57">
        <f>ROUND(('фонд начисленной заработной пла'!C157/'среднесписочная численность'!C157/12)*1000,1)</f>
        <v>34062.5</v>
      </c>
      <c r="D157" s="17">
        <f t="shared" si="61"/>
        <v>106.5</v>
      </c>
      <c r="E157" s="57">
        <f>ROUND(('фонд начисленной заработной пла'!E157/'среднесписочная численность'!E157/12)*1000,1)</f>
        <v>36192.699999999997</v>
      </c>
      <c r="F157" s="17">
        <f t="shared" si="62"/>
        <v>106.3</v>
      </c>
      <c r="G157" s="57">
        <f>ROUND(('фонд начисленной заработной пла'!G157/'среднесписочная численность'!G157/12)*1000,1)</f>
        <v>38645.800000000003</v>
      </c>
      <c r="H157" s="17">
        <f t="shared" ref="H157:L181" si="63">ROUND(G157/E157*100,1)</f>
        <v>106.8</v>
      </c>
      <c r="I157" s="57">
        <f>ROUND(('фонд начисленной заработной пла'!I157/'среднесписочная численность'!I157/12)*1000,1)</f>
        <v>41406.300000000003</v>
      </c>
      <c r="J157" s="17">
        <f t="shared" si="63"/>
        <v>107.1</v>
      </c>
      <c r="K157" s="57">
        <f>ROUND(('фонд начисленной заработной пла'!K157/'среднесписочная численность'!I157/12)*1000,1)</f>
        <v>44479.199999999997</v>
      </c>
      <c r="L157" s="17">
        <f t="shared" si="63"/>
        <v>107.4</v>
      </c>
      <c r="M157" s="17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6.5" hidden="1" customHeight="1">
      <c r="A158" s="15" t="s">
        <v>9</v>
      </c>
      <c r="B158" s="57">
        <f>ROUND(('фонд начисленной заработной пла'!B158/'среднесписочная численность'!B158/12)*1000,1)</f>
        <v>26666.7</v>
      </c>
      <c r="C158" s="57">
        <f>ROUND(('фонд начисленной заработной пла'!C158/'среднесписочная численность'!C158/12)*1000,1)</f>
        <v>28287</v>
      </c>
      <c r="D158" s="17">
        <f t="shared" si="61"/>
        <v>106.1</v>
      </c>
      <c r="E158" s="57">
        <f>ROUND(('фонд начисленной заработной пла'!E158/'среднесписочная численность'!E158/12)*1000,1)</f>
        <v>30046.3</v>
      </c>
      <c r="F158" s="17">
        <f t="shared" si="62"/>
        <v>106.2</v>
      </c>
      <c r="G158" s="57">
        <f>ROUND(('фонд начисленной заработной пла'!G158/'среднесписочная численность'!G158/12)*1000,1)</f>
        <v>31944.400000000001</v>
      </c>
      <c r="H158" s="17">
        <f t="shared" si="63"/>
        <v>106.3</v>
      </c>
      <c r="I158" s="57">
        <f>ROUND(('фонд начисленной заработной пла'!I158/'среднесписочная численность'!I158/12)*1000,1)</f>
        <v>34074.1</v>
      </c>
      <c r="J158" s="17">
        <f t="shared" si="63"/>
        <v>106.7</v>
      </c>
      <c r="K158" s="57">
        <f>ROUND(('фонд начисленной заработной пла'!K158/'среднесписочная численность'!I158/12)*1000,1)</f>
        <v>36574.1</v>
      </c>
      <c r="L158" s="17">
        <f t="shared" si="63"/>
        <v>107.3</v>
      </c>
      <c r="M158" s="17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6.5" hidden="1" customHeight="1">
      <c r="A159" s="15" t="s">
        <v>110</v>
      </c>
      <c r="B159" s="57">
        <f>ROUND(('фонд начисленной заработной пла'!B159/'среднесписочная численность'!B159/12)*1000,1)</f>
        <v>29870</v>
      </c>
      <c r="C159" s="57">
        <f>ROUND(('фонд начисленной заработной пла'!C159/'среднесписочная численность'!C159/12)*1000,1)</f>
        <v>31751.7</v>
      </c>
      <c r="D159" s="17">
        <f t="shared" si="61"/>
        <v>106.3</v>
      </c>
      <c r="E159" s="57">
        <f>ROUND(('фонд начисленной заработной пла'!E159/'среднесписочная численность'!E159/12)*1000,1)</f>
        <v>33500</v>
      </c>
      <c r="F159" s="17">
        <f t="shared" si="62"/>
        <v>105.5</v>
      </c>
      <c r="G159" s="57">
        <f>ROUND(('фонд начисленной заработной пла'!G159/'среднесписочная численность'!G159/12)*1000,1)</f>
        <v>35666.699999999997</v>
      </c>
      <c r="H159" s="17">
        <f t="shared" si="63"/>
        <v>106.5</v>
      </c>
      <c r="I159" s="57">
        <f>ROUND(('фонд начисленной заработной пла'!I159/'среднесписочная численность'!I159/12)*1000,1)</f>
        <v>38083.300000000003</v>
      </c>
      <c r="J159" s="17">
        <f t="shared" si="63"/>
        <v>106.8</v>
      </c>
      <c r="K159" s="57">
        <f>ROUND(('фонд начисленной заработной пла'!K159/'среднесписочная численность'!I159/12)*1000,1)</f>
        <v>40666.699999999997</v>
      </c>
      <c r="L159" s="17">
        <f t="shared" si="63"/>
        <v>106.8</v>
      </c>
      <c r="M159" s="17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6.5" hidden="1" customHeight="1">
      <c r="A160" s="15" t="s">
        <v>9</v>
      </c>
      <c r="B160" s="57">
        <f>ROUND(('фонд начисленной заработной пла'!B160/'среднесписочная численность'!B160/12)*1000,1)</f>
        <v>24802.6</v>
      </c>
      <c r="C160" s="57">
        <f>ROUND(('фонд начисленной заработной пла'!C160/'среднесписочная численность'!C160/12)*1000,1)</f>
        <v>26313.599999999999</v>
      </c>
      <c r="D160" s="17">
        <f t="shared" si="61"/>
        <v>106.1</v>
      </c>
      <c r="E160" s="57">
        <f>ROUND(('фонд начисленной заработной пла'!E160/'среднесписочная численность'!E160/12)*1000,1)</f>
        <v>28070.2</v>
      </c>
      <c r="F160" s="17">
        <f t="shared" si="62"/>
        <v>106.7</v>
      </c>
      <c r="G160" s="57">
        <f>ROUND(('фонд начисленной заработной пла'!G160/'среднесписочная численность'!G160/12)*1000,1)</f>
        <v>30000</v>
      </c>
      <c r="H160" s="17">
        <f t="shared" si="63"/>
        <v>106.9</v>
      </c>
      <c r="I160" s="57">
        <f>ROUND(('фонд начисленной заработной пла'!I160/'среднесписочная численность'!I160/12)*1000,1)</f>
        <v>32193</v>
      </c>
      <c r="J160" s="17">
        <f t="shared" si="63"/>
        <v>107.3</v>
      </c>
      <c r="K160" s="57">
        <f>ROUND(('фонд начисленной заработной пла'!K160/'среднесписочная численность'!I160/12)*1000,1)</f>
        <v>34429.800000000003</v>
      </c>
      <c r="L160" s="17">
        <f t="shared" si="63"/>
        <v>106.9</v>
      </c>
      <c r="M160" s="17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6.5" hidden="1" customHeight="1">
      <c r="A161" s="15" t="s">
        <v>111</v>
      </c>
      <c r="B161" s="57">
        <f>ROUND(('фонд начисленной заработной пла'!B161/'среднесписочная численность'!B161/12)*1000,1)</f>
        <v>17583.3</v>
      </c>
      <c r="C161" s="57">
        <f>ROUND(('фонд начисленной заработной пла'!C161/'среднесписочная численность'!C161/12)*1000,1)</f>
        <v>18672.8</v>
      </c>
      <c r="D161" s="17">
        <f t="shared" si="61"/>
        <v>106.2</v>
      </c>
      <c r="E161" s="57">
        <f>ROUND(('фонд начисленной заработной пла'!E161/'среднесписочная численность'!E161/12)*1000,1)</f>
        <v>19753.099999999999</v>
      </c>
      <c r="F161" s="17">
        <f t="shared" si="62"/>
        <v>105.8</v>
      </c>
      <c r="G161" s="57">
        <f>ROUND(('фонд начисленной заработной пла'!G161/'среднесписочная численность'!G161/12)*1000,1)</f>
        <v>20925.900000000001</v>
      </c>
      <c r="H161" s="17">
        <f t="shared" si="63"/>
        <v>105.9</v>
      </c>
      <c r="I161" s="57">
        <f>ROUND(('фонд начисленной заработной пла'!I161/'среднесписочная численность'!I161/12)*1000,1)</f>
        <v>22191.4</v>
      </c>
      <c r="J161" s="17">
        <f t="shared" si="63"/>
        <v>106</v>
      </c>
      <c r="K161" s="57">
        <f>ROUND(('фонд начисленной заработной пла'!K161/'среднесписочная численность'!I161/12)*1000,1)</f>
        <v>23703.7</v>
      </c>
      <c r="L161" s="17">
        <f t="shared" si="63"/>
        <v>106.8</v>
      </c>
      <c r="M161" s="17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6.5" hidden="1" customHeight="1">
      <c r="A162" s="15" t="s">
        <v>112</v>
      </c>
      <c r="B162" s="57">
        <f>ROUND(('фонд начисленной заработной пла'!B162/'среднесписочная численность'!B162/12)*1000,1)</f>
        <v>19075.8</v>
      </c>
      <c r="C162" s="57">
        <f>ROUND(('фонд начисленной заработной пла'!C162/'среднесписочная численность'!C162/12)*1000,1)</f>
        <v>20237.400000000001</v>
      </c>
      <c r="D162" s="17">
        <f t="shared" si="61"/>
        <v>106.1</v>
      </c>
      <c r="E162" s="57">
        <f>ROUND(('фонд начисленной заработной пла'!E162/'среднесписочная численность'!E162/12)*1000,1)</f>
        <v>21590.9</v>
      </c>
      <c r="F162" s="17">
        <f t="shared" si="62"/>
        <v>106.7</v>
      </c>
      <c r="G162" s="57">
        <f>ROUND(('фонд начисленной заработной пла'!G162/'среднесписочная численность'!G162/12)*1000,1)</f>
        <v>23055.599999999999</v>
      </c>
      <c r="H162" s="17">
        <f t="shared" si="63"/>
        <v>106.8</v>
      </c>
      <c r="I162" s="57">
        <f>ROUND(('фонд начисленной заработной пла'!I162/'среднесписочная численность'!I162/12)*1000,1)</f>
        <v>24646.5</v>
      </c>
      <c r="J162" s="17">
        <f t="shared" si="63"/>
        <v>106.9</v>
      </c>
      <c r="K162" s="57">
        <f>ROUND(('фонд начисленной заработной пла'!K162/'среднесписочная численность'!I162/12)*1000,1)</f>
        <v>26388.9</v>
      </c>
      <c r="L162" s="17">
        <f t="shared" si="63"/>
        <v>107.1</v>
      </c>
      <c r="M162" s="17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6.5" hidden="1" customHeight="1">
      <c r="A163" s="15" t="s">
        <v>9</v>
      </c>
      <c r="B163" s="57">
        <f>ROUND(('фонд начисленной заработной пла'!B163/'среднесписочная численность'!B163/12)*1000,1)</f>
        <v>19000</v>
      </c>
      <c r="C163" s="57">
        <f>ROUND(('фонд начисленной заработной пла'!C163/'среднесписочная численность'!C163/12)*1000,1)</f>
        <v>20158.7</v>
      </c>
      <c r="D163" s="17">
        <f t="shared" si="61"/>
        <v>106.1</v>
      </c>
      <c r="E163" s="57">
        <f>ROUND(('фонд начисленной заработной пла'!E163/'среднесписочная численность'!E163/12)*1000,1)</f>
        <v>21507.9</v>
      </c>
      <c r="F163" s="17">
        <f t="shared" si="62"/>
        <v>106.7</v>
      </c>
      <c r="G163" s="57">
        <f>ROUND(('фонд начисленной заработной пла'!G163/'среднесписочная численность'!G163/12)*1000,1)</f>
        <v>23015.9</v>
      </c>
      <c r="H163" s="17">
        <f t="shared" si="63"/>
        <v>107</v>
      </c>
      <c r="I163" s="57">
        <f>ROUND(('фонд начисленной заработной пла'!I163/'среднесписочная численность'!I163/12)*1000,1)</f>
        <v>24722.2</v>
      </c>
      <c r="J163" s="17">
        <f t="shared" si="63"/>
        <v>107.4</v>
      </c>
      <c r="K163" s="57">
        <f>ROUND(('фонд начисленной заработной пла'!K163/'среднесписочная численность'!I163/12)*1000,1)</f>
        <v>26587.3</v>
      </c>
      <c r="L163" s="17">
        <f t="shared" si="63"/>
        <v>107.5</v>
      </c>
      <c r="M163" s="17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6.5" hidden="1" customHeight="1">
      <c r="A164" s="15" t="s">
        <v>113</v>
      </c>
      <c r="B164" s="57">
        <f>ROUND(('фонд начисленной заработной пла'!B164/'среднесписочная численность'!B164/12)*1000,1)</f>
        <v>18636.099999999999</v>
      </c>
      <c r="C164" s="57">
        <f>ROUND(('фонд начисленной заработной пла'!C164/'среднесписочная численность'!C164/12)*1000,1)</f>
        <v>19861.099999999999</v>
      </c>
      <c r="D164" s="17">
        <f t="shared" si="61"/>
        <v>106.6</v>
      </c>
      <c r="E164" s="57">
        <f>ROUND(('фонд начисленной заработной пла'!E164/'среднесписочная численность'!E164/12)*1000,1)</f>
        <v>21222.2</v>
      </c>
      <c r="F164" s="17">
        <f t="shared" si="62"/>
        <v>106.9</v>
      </c>
      <c r="G164" s="57">
        <f>ROUND(('фонд начисленной заработной пла'!G164/'среднесписочная численность'!G164/12)*1000,1)</f>
        <v>22777.8</v>
      </c>
      <c r="H164" s="17">
        <f t="shared" si="63"/>
        <v>107.3</v>
      </c>
      <c r="I164" s="57">
        <f>ROUND(('фонд начисленной заработной пла'!I164/'среднесписочная численность'!I164/12)*1000,1)</f>
        <v>24472.2</v>
      </c>
      <c r="J164" s="17">
        <f t="shared" si="63"/>
        <v>107.4</v>
      </c>
      <c r="K164" s="57">
        <f>ROUND(('фонд начисленной заработной пла'!K164/'среднесписочная численность'!I164/12)*1000,1)</f>
        <v>26388.9</v>
      </c>
      <c r="L164" s="17">
        <f t="shared" si="63"/>
        <v>107.8</v>
      </c>
      <c r="M164" s="17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6.5" hidden="1" customHeight="1">
      <c r="A165" s="15" t="s">
        <v>114</v>
      </c>
      <c r="B165" s="57">
        <f>ROUND(('фонд начисленной заработной пла'!B165/'среднесписочная численность'!B165/12)*1000,1)</f>
        <v>19380.400000000001</v>
      </c>
      <c r="C165" s="57">
        <f>ROUND(('фонд начисленной заработной пла'!C165/'среднесписочная численность'!C165/12)*1000,1)</f>
        <v>20652.2</v>
      </c>
      <c r="D165" s="17">
        <f t="shared" si="61"/>
        <v>106.6</v>
      </c>
      <c r="E165" s="57">
        <f>ROUND(('фонд начисленной заработной пла'!E165/'среднесписочная численность'!E165/12)*1000,1)</f>
        <v>22047.1</v>
      </c>
      <c r="F165" s="17">
        <f t="shared" si="62"/>
        <v>106.8</v>
      </c>
      <c r="G165" s="57">
        <f>ROUND(('фонд начисленной заработной пла'!G165/'среднесписочная численность'!G165/12)*1000,1)</f>
        <v>23568.799999999999</v>
      </c>
      <c r="H165" s="17">
        <f t="shared" si="63"/>
        <v>106.9</v>
      </c>
      <c r="I165" s="57">
        <f>ROUND(('фонд начисленной заработной пла'!I165/'среднесписочная численность'!I165/12)*1000,1)</f>
        <v>25271.7</v>
      </c>
      <c r="J165" s="17">
        <f t="shared" si="63"/>
        <v>107.2</v>
      </c>
      <c r="K165" s="57">
        <f>ROUND(('фонд начисленной заработной пла'!K165/'среднесписочная численность'!I165/12)*1000,1)</f>
        <v>27264.5</v>
      </c>
      <c r="L165" s="17">
        <f t="shared" si="63"/>
        <v>107.9</v>
      </c>
      <c r="M165" s="17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6.5" hidden="1" customHeight="1">
      <c r="A166" s="15" t="s">
        <v>9</v>
      </c>
      <c r="B166" s="57">
        <f>ROUND(('фонд начисленной заработной пла'!B166/'среднесписочная численность'!B166/12)*1000,1)</f>
        <v>16370.7</v>
      </c>
      <c r="C166" s="57">
        <f>ROUND(('фонд начисленной заработной пла'!C166/'среднесписочная численность'!C166/12)*1000,1)</f>
        <v>17385.099999999999</v>
      </c>
      <c r="D166" s="17">
        <f t="shared" si="61"/>
        <v>106.2</v>
      </c>
      <c r="E166" s="57">
        <f>ROUND(('фонд начисленной заработной пла'!E166/'среднесписочная численность'!E166/12)*1000,1)</f>
        <v>18534.5</v>
      </c>
      <c r="F166" s="17">
        <f t="shared" si="62"/>
        <v>106.6</v>
      </c>
      <c r="G166" s="57">
        <f>ROUND(('фонд начисленной заработной пла'!G166/'среднесписочная численность'!G166/12)*1000,1)</f>
        <v>19827.599999999999</v>
      </c>
      <c r="H166" s="17">
        <f t="shared" si="63"/>
        <v>107</v>
      </c>
      <c r="I166" s="57">
        <f>ROUND(('фонд начисленной заработной пла'!I166/'среднесписочная численность'!I166/12)*1000,1)</f>
        <v>21235.599999999999</v>
      </c>
      <c r="J166" s="17">
        <f t="shared" si="63"/>
        <v>107.1</v>
      </c>
      <c r="K166" s="57">
        <f>ROUND(('фонд начисленной заработной пла'!K166/'среднесписочная численность'!I166/12)*1000,1)</f>
        <v>22844.799999999999</v>
      </c>
      <c r="L166" s="17">
        <f t="shared" si="63"/>
        <v>107.6</v>
      </c>
      <c r="M166" s="17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6.5" hidden="1" customHeight="1">
      <c r="A167" s="15" t="s">
        <v>115</v>
      </c>
      <c r="B167" s="57">
        <f>ROUND(('фонд начисленной заработной пла'!B167/'среднесписочная численность'!B167/12)*1000,1)</f>
        <v>17908.7</v>
      </c>
      <c r="C167" s="57">
        <f>ROUND(('фонд начисленной заработной пла'!C167/'среднесписочная численность'!C167/12)*1000,1)</f>
        <v>19047.599999999999</v>
      </c>
      <c r="D167" s="17">
        <f t="shared" si="61"/>
        <v>106.4</v>
      </c>
      <c r="E167" s="57">
        <f>ROUND(('фонд начисленной заработной пла'!E167/'среднесписочная численность'!E167/12)*1000,1)</f>
        <v>20238.099999999999</v>
      </c>
      <c r="F167" s="17">
        <f t="shared" si="62"/>
        <v>106.3</v>
      </c>
      <c r="G167" s="57">
        <f>ROUND(('фонд начисленной заработной пла'!G167/'среднесписочная численность'!G167/12)*1000,1)</f>
        <v>21706.3</v>
      </c>
      <c r="H167" s="17">
        <f t="shared" si="63"/>
        <v>107.3</v>
      </c>
      <c r="I167" s="57">
        <f>ROUND(('фонд начисленной заработной пла'!I167/'среднесписочная численность'!I167/12)*1000,1)</f>
        <v>23412.7</v>
      </c>
      <c r="J167" s="17">
        <f t="shared" si="63"/>
        <v>107.9</v>
      </c>
      <c r="K167" s="57">
        <f>ROUND(('фонд начисленной заработной пла'!K167/'среднесписочная численность'!I167/12)*1000,1)</f>
        <v>25317.5</v>
      </c>
      <c r="L167" s="17">
        <f t="shared" si="63"/>
        <v>108.1</v>
      </c>
      <c r="M167" s="17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6.5" hidden="1" customHeight="1">
      <c r="A168" s="15" t="s">
        <v>9</v>
      </c>
      <c r="B168" s="57">
        <f>ROUND(('фонд начисленной заработной пла'!B168/'среднесписочная численность'!B168/12)*1000,1)</f>
        <v>15645.8</v>
      </c>
      <c r="C168" s="57">
        <f>ROUND(('фонд начисленной заработной пла'!C168/'среднесписочная численность'!C168/12)*1000,1)</f>
        <v>16458.3</v>
      </c>
      <c r="D168" s="17">
        <f t="shared" si="61"/>
        <v>105.2</v>
      </c>
      <c r="E168" s="57">
        <f>ROUND(('фонд начисленной заработной пла'!E168/'среднесписочная численность'!E168/12)*1000,1)</f>
        <v>17500</v>
      </c>
      <c r="F168" s="17">
        <f t="shared" si="62"/>
        <v>106.3</v>
      </c>
      <c r="G168" s="57">
        <f>ROUND(('фонд начисленной заработной пла'!G168/'среднесписочная численность'!G168/12)*1000,1)</f>
        <v>18625</v>
      </c>
      <c r="H168" s="17">
        <f t="shared" si="63"/>
        <v>106.4</v>
      </c>
      <c r="I168" s="57">
        <f>ROUND(('фонд начисленной заработной пла'!I168/'среднесписочная численность'!I168/12)*1000,1)</f>
        <v>19833.3</v>
      </c>
      <c r="J168" s="17">
        <f t="shared" si="63"/>
        <v>106.5</v>
      </c>
      <c r="K168" s="57">
        <f>ROUND(('фонд начисленной заработной пла'!K168/'среднесписочная численность'!I168/12)*1000,1)</f>
        <v>21145.8</v>
      </c>
      <c r="L168" s="17">
        <f t="shared" si="63"/>
        <v>106.6</v>
      </c>
      <c r="M168" s="17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6.5" hidden="1" customHeight="1">
      <c r="A169" s="15" t="s">
        <v>116</v>
      </c>
      <c r="B169" s="57">
        <f>ROUND(('фонд начисленной заработной пла'!B169/'среднесписочная численность'!B169/12)*1000,1)</f>
        <v>18696.2</v>
      </c>
      <c r="C169" s="57">
        <f>ROUND(('фонд начисленной заработной пла'!C169/'среднесписочная численность'!C169/12)*1000,1)</f>
        <v>19892.5</v>
      </c>
      <c r="D169" s="17">
        <f t="shared" si="61"/>
        <v>106.4</v>
      </c>
      <c r="E169" s="57">
        <f>ROUND(('фонд начисленной заработной пла'!E169/'среднесписочная численность'!E169/12)*1000,1)</f>
        <v>21236.6</v>
      </c>
      <c r="F169" s="17">
        <f t="shared" si="62"/>
        <v>106.8</v>
      </c>
      <c r="G169" s="57">
        <f>ROUND(('фонд начисленной заработной пла'!G169/'среднесписочная численность'!G169/12)*1000,1)</f>
        <v>22849.5</v>
      </c>
      <c r="H169" s="17">
        <f t="shared" si="63"/>
        <v>107.6</v>
      </c>
      <c r="I169" s="57">
        <f>ROUND(('фонд начисленной заработной пла'!I169/'среднесписочная численность'!I169/12)*1000,1)</f>
        <v>24623.7</v>
      </c>
      <c r="J169" s="17">
        <f t="shared" si="63"/>
        <v>107.8</v>
      </c>
      <c r="K169" s="57">
        <f>ROUND(('фонд начисленной заработной пла'!K169/'среднесписочная численность'!I169/12)*1000,1)</f>
        <v>26612.9</v>
      </c>
      <c r="L169" s="17">
        <f t="shared" si="63"/>
        <v>108.1</v>
      </c>
      <c r="M169" s="17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6.5" hidden="1" customHeight="1">
      <c r="A170" s="15" t="s">
        <v>9</v>
      </c>
      <c r="B170" s="57">
        <f>ROUND(('фонд начисленной заработной пла'!B170/'среднесписочная численность'!B170/12)*1000,1)</f>
        <v>17011.900000000001</v>
      </c>
      <c r="C170" s="57">
        <f>ROUND(('фонд начисленной заработной пла'!C170/'среднесписочная численность'!C170/12)*1000,1)</f>
        <v>18095.2</v>
      </c>
      <c r="D170" s="17">
        <f t="shared" si="61"/>
        <v>106.4</v>
      </c>
      <c r="E170" s="57">
        <f>ROUND(('фонд начисленной заработной пла'!E170/'среднесписочная численность'!E170/12)*1000,1)</f>
        <v>19285.7</v>
      </c>
      <c r="F170" s="17">
        <f t="shared" si="62"/>
        <v>106.6</v>
      </c>
      <c r="G170" s="57">
        <f>ROUND(('фонд начисленной заработной пла'!G170/'среднесписочная численность'!G170/12)*1000,1)</f>
        <v>20714.3</v>
      </c>
      <c r="H170" s="17">
        <f t="shared" si="63"/>
        <v>107.4</v>
      </c>
      <c r="I170" s="57">
        <f>ROUND(('фонд начисленной заработной пла'!I170/'среднесписочная численность'!I170/12)*1000,1)</f>
        <v>22261.9</v>
      </c>
      <c r="J170" s="17">
        <f t="shared" si="63"/>
        <v>107.5</v>
      </c>
      <c r="K170" s="57">
        <f>ROUND(('фонд начисленной заработной пла'!K170/'среднесписочная численность'!I170/12)*1000,1)</f>
        <v>24047.599999999999</v>
      </c>
      <c r="L170" s="17">
        <f t="shared" si="63"/>
        <v>108</v>
      </c>
      <c r="M170" s="17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6.5" hidden="1" customHeight="1">
      <c r="A171" s="15" t="s">
        <v>122</v>
      </c>
      <c r="B171" s="57">
        <f>ROUND(('фонд начисленной заработной пла'!B171/'среднесписочная численность'!B171/12)*1000,1)</f>
        <v>17464.3</v>
      </c>
      <c r="C171" s="57">
        <f>ROUND(('фонд начисленной заработной пла'!C171/'среднесписочная численность'!C171/12)*1000,1)</f>
        <v>18690.5</v>
      </c>
      <c r="D171" s="17">
        <f t="shared" si="61"/>
        <v>107</v>
      </c>
      <c r="E171" s="57">
        <f>ROUND(('фонд начисленной заработной пла'!E171/'среднесписочная численность'!E171/12)*1000,1)</f>
        <v>20000</v>
      </c>
      <c r="F171" s="17">
        <f t="shared" si="62"/>
        <v>107</v>
      </c>
      <c r="G171" s="57">
        <f>ROUND(('фонд начисленной заработной пла'!G171/'среднесписочная численность'!G171/12)*1000,1)</f>
        <v>21452.400000000001</v>
      </c>
      <c r="H171" s="17">
        <f t="shared" si="63"/>
        <v>107.3</v>
      </c>
      <c r="I171" s="57">
        <f>ROUND(('фонд начисленной заработной пла'!I171/'среднесписочная численность'!I171/12)*1000,1)</f>
        <v>23047.599999999999</v>
      </c>
      <c r="J171" s="17">
        <f t="shared" si="63"/>
        <v>107.4</v>
      </c>
      <c r="K171" s="57">
        <f>ROUND(('фонд начисленной заработной пла'!K171/'среднесписочная численность'!I171/12)*1000,1)</f>
        <v>24773.8</v>
      </c>
      <c r="L171" s="17">
        <f t="shared" si="63"/>
        <v>107.5</v>
      </c>
      <c r="M171" s="17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6.5" hidden="1" customHeight="1">
      <c r="A172" s="15" t="s">
        <v>117</v>
      </c>
      <c r="B172" s="57">
        <f>ROUND(('фонд начисленной заработной пла'!B172/'среднесписочная численность'!B172/12)*1000,1)</f>
        <v>18364.900000000001</v>
      </c>
      <c r="C172" s="57">
        <f>ROUND(('фонд начисленной заработной пла'!C172/'среднесписочная численность'!C172/12)*1000,1)</f>
        <v>19594.599999999999</v>
      </c>
      <c r="D172" s="17">
        <f t="shared" si="61"/>
        <v>106.7</v>
      </c>
      <c r="E172" s="57">
        <f>ROUND(('фонд начисленной заработной пла'!E172/'среднесписочная численность'!E172/12)*1000,1)</f>
        <v>21058.6</v>
      </c>
      <c r="F172" s="17">
        <f t="shared" si="62"/>
        <v>107.5</v>
      </c>
      <c r="G172" s="57">
        <f>ROUND(('фонд начисленной заработной пла'!G172/'среднесписочная численность'!G172/12)*1000,1)</f>
        <v>22590.1</v>
      </c>
      <c r="H172" s="17">
        <f t="shared" si="63"/>
        <v>107.3</v>
      </c>
      <c r="I172" s="57">
        <f>ROUND(('фонд начисленной заработной пла'!I172/'среднесписочная численность'!I172/12)*1000,1)</f>
        <v>24256.799999999999</v>
      </c>
      <c r="J172" s="17">
        <f t="shared" si="63"/>
        <v>107.4</v>
      </c>
      <c r="K172" s="57">
        <f>ROUND(('фонд начисленной заработной пла'!K172/'среднесписочная численность'!I172/12)*1000,1)</f>
        <v>26126.1</v>
      </c>
      <c r="L172" s="17">
        <f t="shared" si="63"/>
        <v>107.7</v>
      </c>
      <c r="M172" s="17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6.5" hidden="1" customHeight="1">
      <c r="A173" s="15" t="s">
        <v>9</v>
      </c>
      <c r="B173" s="57">
        <f>ROUND(('фонд начисленной заработной пла'!B173/'среднесписочная численность'!B173/12)*1000,1)</f>
        <v>17404.8</v>
      </c>
      <c r="C173" s="57">
        <f>ROUND(('фонд начисленной заработной пла'!C173/'среднесписочная численность'!C173/12)*1000,1)</f>
        <v>18571.400000000001</v>
      </c>
      <c r="D173" s="17">
        <f t="shared" si="61"/>
        <v>106.7</v>
      </c>
      <c r="E173" s="57">
        <f>ROUND(('фонд начисленной заработной пла'!E173/'среднесписочная численность'!E173/12)*1000,1)</f>
        <v>19761.900000000001</v>
      </c>
      <c r="F173" s="17">
        <f t="shared" si="62"/>
        <v>106.4</v>
      </c>
      <c r="G173" s="57">
        <f>ROUND(('фонд начисленной заработной пла'!G173/'среднесписочная численность'!G173/12)*1000,1)</f>
        <v>21071.4</v>
      </c>
      <c r="H173" s="17">
        <f t="shared" si="63"/>
        <v>106.6</v>
      </c>
      <c r="I173" s="57">
        <f>ROUND(('фонд начисленной заработной пла'!I173/'среднесписочная численность'!I173/12)*1000,1)</f>
        <v>22619</v>
      </c>
      <c r="J173" s="17">
        <f t="shared" si="63"/>
        <v>107.3</v>
      </c>
      <c r="K173" s="57">
        <f>ROUND(('фонд начисленной заработной пла'!K173/'среднесписочная численность'!I173/12)*1000,1)</f>
        <v>24345.200000000001</v>
      </c>
      <c r="L173" s="17">
        <f t="shared" si="63"/>
        <v>107.6</v>
      </c>
      <c r="M173" s="17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6.5" hidden="1" customHeight="1">
      <c r="A174" s="15" t="s">
        <v>118</v>
      </c>
      <c r="B174" s="57">
        <f>ROUND(('фонд начисленной заработной пла'!B174/'среднесписочная численность'!B174/12)*1000,1)</f>
        <v>18510.099999999999</v>
      </c>
      <c r="C174" s="57">
        <f>ROUND(('фонд начисленной заработной пла'!C174/'среднесписочная численность'!C174/12)*1000,1)</f>
        <v>19697</v>
      </c>
      <c r="D174" s="17">
        <f t="shared" si="61"/>
        <v>106.4</v>
      </c>
      <c r="E174" s="57">
        <f>ROUND(('фонд начисленной заработной пла'!E174/'среднесписочная численность'!E174/12)*1000,1)</f>
        <v>21212.1</v>
      </c>
      <c r="F174" s="17">
        <f t="shared" si="62"/>
        <v>107.7</v>
      </c>
      <c r="G174" s="57">
        <f>ROUND(('фонд начисленной заработной пла'!G174/'среднесписочная численность'!G174/12)*1000,1)</f>
        <v>22727.3</v>
      </c>
      <c r="H174" s="17">
        <f t="shared" si="63"/>
        <v>107.1</v>
      </c>
      <c r="I174" s="57">
        <f>ROUND(('фонд начисленной заработной пла'!I174/'среднесписочная численность'!I174/12)*1000,1)</f>
        <v>24368.7</v>
      </c>
      <c r="J174" s="17">
        <f t="shared" si="63"/>
        <v>107.2</v>
      </c>
      <c r="K174" s="57">
        <f>ROUND(('фонд начисленной заработной пла'!K174/'среднесписочная численность'!I174/12)*1000,1)</f>
        <v>26262.6</v>
      </c>
      <c r="L174" s="17">
        <f t="shared" si="63"/>
        <v>107.8</v>
      </c>
      <c r="M174" s="17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6.5" hidden="1" customHeight="1">
      <c r="A175" s="15" t="s">
        <v>9</v>
      </c>
      <c r="B175" s="57">
        <f>ROUND(('фонд начисленной заработной пла'!B175/'среднесписочная численность'!B175/12)*1000,1)</f>
        <v>15500</v>
      </c>
      <c r="C175" s="57">
        <f>ROUND(('фонд начисленной заработной пла'!C175/'среднесписочная численность'!C175/12)*1000,1)</f>
        <v>16527.8</v>
      </c>
      <c r="D175" s="17">
        <f t="shared" si="61"/>
        <v>106.6</v>
      </c>
      <c r="E175" s="57">
        <f>ROUND(('фонд начисленной заработной пла'!E175/'среднесписочная численность'!E175/12)*1000,1)</f>
        <v>17638.900000000001</v>
      </c>
      <c r="F175" s="17">
        <f t="shared" si="62"/>
        <v>106.7</v>
      </c>
      <c r="G175" s="57">
        <f>ROUND(('фонд начисленной заработной пла'!G175/'среднесписочная численность'!G175/12)*1000,1)</f>
        <v>18888.900000000001</v>
      </c>
      <c r="H175" s="17">
        <f t="shared" si="63"/>
        <v>107.1</v>
      </c>
      <c r="I175" s="57">
        <f>ROUND(('фонд начисленной заработной пла'!I175/'среднесписочная численность'!I175/12)*1000,1)</f>
        <v>20250</v>
      </c>
      <c r="J175" s="17">
        <f t="shared" si="63"/>
        <v>107.2</v>
      </c>
      <c r="K175" s="57">
        <f>ROUND(('фонд начисленной заработной пла'!K175/'среднесписочная численность'!I175/12)*1000,1)</f>
        <v>21805.599999999999</v>
      </c>
      <c r="L175" s="17">
        <f t="shared" si="63"/>
        <v>107.7</v>
      </c>
      <c r="M175" s="17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6.5" hidden="1" customHeight="1">
      <c r="A176" s="15" t="s">
        <v>119</v>
      </c>
      <c r="B176" s="57">
        <f>ROUND(('фонд начисленной заработной пла'!B176/'среднесписочная численность'!B176/12)*1000,1)</f>
        <v>19031.900000000001</v>
      </c>
      <c r="C176" s="57">
        <f>ROUND(('фонд начисленной заработной пла'!C176/'среднесписочная численность'!C176/12)*1000,1)</f>
        <v>20098</v>
      </c>
      <c r="D176" s="17">
        <f t="shared" si="61"/>
        <v>105.6</v>
      </c>
      <c r="E176" s="57">
        <f>ROUND(('фонд начисленной заработной пла'!E176/'среднесписочная численность'!E176/12)*1000,1)</f>
        <v>21323.5</v>
      </c>
      <c r="F176" s="17">
        <f t="shared" si="62"/>
        <v>106.1</v>
      </c>
      <c r="G176" s="57">
        <f>ROUND(('фонд начисленной заработной пла'!G176/'среднесписочная численность'!G176/12)*1000,1)</f>
        <v>22671.599999999999</v>
      </c>
      <c r="H176" s="17">
        <f t="shared" si="63"/>
        <v>106.3</v>
      </c>
      <c r="I176" s="57">
        <f>ROUND(('фонд начисленной заработной пла'!I176/'среднесписочная численность'!I176/12)*1000,1)</f>
        <v>24264.7</v>
      </c>
      <c r="J176" s="17">
        <f t="shared" si="63"/>
        <v>107</v>
      </c>
      <c r="K176" s="57">
        <f>ROUND(('фонд начисленной заработной пла'!K176/'среднесписочная численность'!I176/12)*1000,1)</f>
        <v>26102.9</v>
      </c>
      <c r="L176" s="17">
        <f t="shared" si="63"/>
        <v>107.6</v>
      </c>
      <c r="M176" s="17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6.5" hidden="1" customHeight="1">
      <c r="A177" s="15" t="s">
        <v>9</v>
      </c>
      <c r="B177" s="57">
        <f>ROUND(('фонд начисленной заработной пла'!B177/'среднесписочная численность'!B177/12)*1000,1)</f>
        <v>17958.3</v>
      </c>
      <c r="C177" s="57">
        <f>ROUND(('фонд начисленной заработной пла'!C177/'среднесписочная численность'!C177/12)*1000,1)</f>
        <v>19047.599999999999</v>
      </c>
      <c r="D177" s="17">
        <f t="shared" si="61"/>
        <v>106.1</v>
      </c>
      <c r="E177" s="57">
        <f>ROUND(('фонд начисленной заработной пла'!E177/'среднесписочная численность'!E177/12)*1000,1)</f>
        <v>20238.099999999999</v>
      </c>
      <c r="F177" s="17">
        <f t="shared" si="62"/>
        <v>106.3</v>
      </c>
      <c r="G177" s="57">
        <f>ROUND(('фонд начисленной заработной пла'!G177/'среднесписочная численность'!G177/12)*1000,1)</f>
        <v>21726.2</v>
      </c>
      <c r="H177" s="17">
        <f t="shared" si="63"/>
        <v>107.4</v>
      </c>
      <c r="I177" s="57">
        <f>ROUND(('фонд начисленной заработной пла'!I177/'среднесписочная численность'!I177/12)*1000,1)</f>
        <v>23392.9</v>
      </c>
      <c r="J177" s="17">
        <f t="shared" si="63"/>
        <v>107.7</v>
      </c>
      <c r="K177" s="57">
        <f>ROUND(('фонд начисленной заработной пла'!K177/'среднесписочная численность'!I177/12)*1000,1)</f>
        <v>25297.599999999999</v>
      </c>
      <c r="L177" s="17">
        <f t="shared" si="63"/>
        <v>108.1</v>
      </c>
      <c r="M177" s="17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6.5" hidden="1" customHeight="1">
      <c r="A178" s="15" t="s">
        <v>120</v>
      </c>
      <c r="B178" s="57">
        <f>ROUND(('фонд начисленной заработной пла'!B178/'среднесписочная численность'!B178/12)*1000,1)</f>
        <v>17785.7</v>
      </c>
      <c r="C178" s="57">
        <f>ROUND(('фонд начисленной заработной пла'!C178/'среднесписочная численность'!C178/12)*1000,1)</f>
        <v>18940.5</v>
      </c>
      <c r="D178" s="17">
        <f t="shared" si="61"/>
        <v>106.5</v>
      </c>
      <c r="E178" s="57">
        <f>ROUND(('фонд начисленной заработной пла'!E178/'среднесписочная численность'!E178/12)*1000,1)</f>
        <v>20357.099999999999</v>
      </c>
      <c r="F178" s="17">
        <f t="shared" si="62"/>
        <v>107.5</v>
      </c>
      <c r="G178" s="57">
        <f>ROUND(('фонд начисленной заработной пла'!G178/'среднесписочная численность'!G178/12)*1000,1)</f>
        <v>21785.7</v>
      </c>
      <c r="H178" s="17">
        <f t="shared" si="63"/>
        <v>107</v>
      </c>
      <c r="I178" s="57">
        <f>ROUND(('фонд начисленной заработной пла'!I178/'среднесписочная численность'!I178/12)*1000,1)</f>
        <v>23333.3</v>
      </c>
      <c r="J178" s="17">
        <f t="shared" si="63"/>
        <v>107.1</v>
      </c>
      <c r="K178" s="57">
        <f>ROUND(('фонд начисленной заработной пла'!K178/'среднесписочная численность'!I178/12)*1000,1)</f>
        <v>25071.4</v>
      </c>
      <c r="L178" s="17">
        <f t="shared" si="63"/>
        <v>107.4</v>
      </c>
      <c r="M178" s="17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6.5" hidden="1" customHeight="1">
      <c r="A179" s="15" t="s">
        <v>9</v>
      </c>
      <c r="B179" s="57">
        <f>ROUND(('фонд начисленной заработной пла'!B179/'среднесписочная численность'!B179/12)*1000,1)</f>
        <v>14972.2</v>
      </c>
      <c r="C179" s="57">
        <f>ROUND(('фонд начисленной заработной пла'!C179/'среднесписочная численность'!C179/12)*1000,1)</f>
        <v>15833.3</v>
      </c>
      <c r="D179" s="17">
        <f t="shared" si="61"/>
        <v>105.8</v>
      </c>
      <c r="E179" s="57">
        <f>ROUND(('фонд начисленной заработной пла'!E179/'среднесписочная численность'!E179/12)*1000,1)</f>
        <v>17055.599999999999</v>
      </c>
      <c r="F179" s="17">
        <f t="shared" si="62"/>
        <v>107.7</v>
      </c>
      <c r="G179" s="57">
        <f>ROUND(('фонд начисленной заработной пла'!G179/'среднесписочная численность'!G179/12)*1000,1)</f>
        <v>18333.3</v>
      </c>
      <c r="H179" s="17">
        <f t="shared" si="63"/>
        <v>107.5</v>
      </c>
      <c r="I179" s="57">
        <f>ROUND(('фонд начисленной заработной пла'!I179/'среднесписочная численность'!I179/12)*1000,1)</f>
        <v>19722.2</v>
      </c>
      <c r="J179" s="17">
        <f t="shared" si="63"/>
        <v>107.6</v>
      </c>
      <c r="K179" s="57">
        <f>ROUND(('фонд начисленной заработной пла'!K179/'среднесписочная численность'!I179/12)*1000,1)</f>
        <v>21250</v>
      </c>
      <c r="L179" s="17">
        <f t="shared" si="63"/>
        <v>107.7</v>
      </c>
      <c r="M179" s="17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6.5" hidden="1" customHeight="1">
      <c r="A180" s="15" t="s">
        <v>121</v>
      </c>
      <c r="B180" s="57">
        <f>ROUND(('фонд начисленной заработной пла'!B180/'среднесписочная численность'!B180/12)*1000,1)</f>
        <v>18022.099999999999</v>
      </c>
      <c r="C180" s="57">
        <f>ROUND(('фонд начисленной заработной пла'!C180/'среднесписочная численность'!C180/12)*1000,1)</f>
        <v>19117.599999999999</v>
      </c>
      <c r="D180" s="17">
        <f t="shared" si="61"/>
        <v>106.1</v>
      </c>
      <c r="E180" s="57">
        <f>ROUND(('фонд начисленной заработной пла'!E180/'среднесписочная численность'!E180/12)*1000,1)</f>
        <v>20588.2</v>
      </c>
      <c r="F180" s="17">
        <f t="shared" si="62"/>
        <v>107.7</v>
      </c>
      <c r="G180" s="57">
        <f>ROUND(('фонд начисленной заработной пла'!G180/'среднесписочная численность'!G180/12)*1000,1)</f>
        <v>22107.8</v>
      </c>
      <c r="H180" s="17">
        <f t="shared" si="63"/>
        <v>107.4</v>
      </c>
      <c r="I180" s="57">
        <f>ROUND(('фонд начисленной заработной пла'!I180/'среднесписочная численность'!I180/12)*1000,1)</f>
        <v>23774.5</v>
      </c>
      <c r="J180" s="17">
        <f t="shared" si="63"/>
        <v>107.5</v>
      </c>
      <c r="K180" s="57">
        <f>ROUND(('фонд начисленной заработной пла'!K180/'среднесписочная численность'!I180/12)*1000,1)</f>
        <v>25612.7</v>
      </c>
      <c r="L180" s="17">
        <f t="shared" si="63"/>
        <v>107.7</v>
      </c>
      <c r="M180" s="17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hidden="1" customHeight="1">
      <c r="A181" s="15" t="s">
        <v>9</v>
      </c>
      <c r="B181" s="57">
        <f>ROUND(('фонд начисленной заработной пла'!B181/'среднесписочная численность'!B181/12)*1000,1)</f>
        <v>10119</v>
      </c>
      <c r="C181" s="16">
        <f>ROUND(('фонд начисленной заработной пла'!C182/'среднесписочная численность'!C181/12)*1000,1)</f>
        <v>0</v>
      </c>
      <c r="D181" s="17">
        <f t="shared" si="61"/>
        <v>0</v>
      </c>
      <c r="E181" s="57">
        <f>ROUND(('фонд начисленной заработной пла'!E181/'среднесписочная численность'!E181/12)*1000,1)</f>
        <v>11369</v>
      </c>
      <c r="F181" s="17" t="e">
        <f t="shared" si="62"/>
        <v>#DIV/0!</v>
      </c>
      <c r="G181" s="57">
        <f>ROUND(('фонд начисленной заработной пла'!G181/'среднесписочная численность'!G181/12)*1000,1)</f>
        <v>12202.4</v>
      </c>
      <c r="H181" s="17">
        <f t="shared" si="63"/>
        <v>107.3</v>
      </c>
      <c r="I181" s="57">
        <f>ROUND(('фонд начисленной заработной пла'!I181/'среднесписочная численность'!I181/12)*1000,1)</f>
        <v>13095.2</v>
      </c>
      <c r="J181" s="17">
        <f t="shared" si="63"/>
        <v>107.3</v>
      </c>
      <c r="K181" s="57">
        <f>ROUND(('фонд начисленной заработной пла'!K181/'среднесписочная численность'!I181/12)*1000,1)</f>
        <v>14047.6</v>
      </c>
      <c r="L181" s="17">
        <f t="shared" si="63"/>
        <v>107.3</v>
      </c>
      <c r="M181" s="17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hidden="1" customHeight="1">
      <c r="A182" s="15"/>
      <c r="B182" s="57"/>
      <c r="C182" s="16"/>
      <c r="D182" s="17"/>
      <c r="E182" s="57"/>
      <c r="F182" s="17"/>
      <c r="G182" s="57"/>
      <c r="H182" s="17"/>
      <c r="I182" s="57"/>
      <c r="J182" s="17"/>
      <c r="K182" s="57"/>
      <c r="L182" s="17"/>
      <c r="M182" s="17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.75" hidden="1">
      <c r="A183" s="43" t="s">
        <v>50</v>
      </c>
      <c r="B183" s="31">
        <f>ROUND(('фонд начисленной заработной пла'!B183/'среднесписочная численность'!B183/12)*1000,1)</f>
        <v>23800.2</v>
      </c>
      <c r="C183" s="31">
        <f>ROUND(('фонд начисленной заработной пла'!C183/'среднесписочная численность'!C183/12)*1000,1)</f>
        <v>26579.4</v>
      </c>
      <c r="D183" s="32">
        <f t="shared" ref="D183:D214" si="64">ROUND(C183/B183*100,1)</f>
        <v>111.7</v>
      </c>
      <c r="E183" s="31">
        <f>ROUND(('фонд начисленной заработной пла'!E183/'среднесписочная численность'!E183/12)*1000,1)</f>
        <v>28146.6</v>
      </c>
      <c r="F183" s="32">
        <f t="shared" ref="F183:L183" si="65">ROUND(E183/C183*100,1)</f>
        <v>105.9</v>
      </c>
      <c r="G183" s="31">
        <f>ROUND(('фонд начисленной заработной пла'!G183/'среднесписочная численность'!G183/12)*1000,1)</f>
        <v>29892.7</v>
      </c>
      <c r="H183" s="32">
        <f t="shared" si="65"/>
        <v>106.2</v>
      </c>
      <c r="I183" s="31">
        <f>ROUND(('фонд начисленной заработной пла'!I183/'среднесписочная численность'!I183/12)*1000,1)</f>
        <v>31799.5</v>
      </c>
      <c r="J183" s="32">
        <f t="shared" si="65"/>
        <v>106.4</v>
      </c>
      <c r="K183" s="31">
        <f>ROUND(('фонд начисленной заработной пла'!K183/'среднесписочная численность'!I183/12)*1000,1)</f>
        <v>33895.199999999997</v>
      </c>
      <c r="L183" s="32">
        <f t="shared" si="65"/>
        <v>106.6</v>
      </c>
      <c r="M183" s="3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8" hidden="1" customHeight="1">
      <c r="A184" s="15" t="s">
        <v>123</v>
      </c>
      <c r="B184" s="57">
        <f>ROUND(('фонд начисленной заработной пла'!B184/'среднесписочная численность'!B184/12)*1000,1)</f>
        <v>29646.7</v>
      </c>
      <c r="C184" s="57">
        <f>ROUND(('фонд начисленной заработной пла'!C184/'среднесписочная численность'!C184/12)*1000,1)</f>
        <v>33122.6</v>
      </c>
      <c r="D184" s="17">
        <f t="shared" si="64"/>
        <v>111.7</v>
      </c>
      <c r="E184" s="57">
        <f>ROUND(('фонд начисленной заработной пла'!E184/'среднесписочная численность'!E184/12)*1000,1)</f>
        <v>35087.699999999997</v>
      </c>
      <c r="F184" s="17">
        <f t="shared" ref="F184:L237" si="66">ROUND(E184/C184*100,1)</f>
        <v>105.9</v>
      </c>
      <c r="G184" s="57">
        <f>ROUND(('фонд начисленной заработной пла'!G184/'среднесписочная численность'!G184/12)*1000,1)</f>
        <v>37300.6</v>
      </c>
      <c r="H184" s="17">
        <f t="shared" si="66"/>
        <v>106.3</v>
      </c>
      <c r="I184" s="57">
        <f>ROUND(('фонд начисленной заработной пла'!I184/'среднесписочная численность'!I184/12)*1000,1)</f>
        <v>39683</v>
      </c>
      <c r="J184" s="17">
        <f t="shared" si="66"/>
        <v>106.4</v>
      </c>
      <c r="K184" s="57">
        <f>ROUND(('фонд начисленной заработной пла'!K184/'среднесписочная численность'!I184/12)*1000,1)</f>
        <v>42302.2</v>
      </c>
      <c r="L184" s="17">
        <f t="shared" si="66"/>
        <v>106.6</v>
      </c>
      <c r="M184" s="17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8" hidden="1" customHeight="1">
      <c r="A185" s="15" t="s">
        <v>9</v>
      </c>
      <c r="B185" s="57">
        <f>ROUND(('фонд начисленной заработной пла'!B185/'среднесписочная численность'!B185/12)*1000,1)</f>
        <v>14858.2</v>
      </c>
      <c r="C185" s="57">
        <f>ROUND(('фонд начисленной заработной пла'!C185/'среднесписочная численность'!C185/12)*1000,1)</f>
        <v>16560.3</v>
      </c>
      <c r="D185" s="17">
        <f t="shared" si="64"/>
        <v>111.5</v>
      </c>
      <c r="E185" s="57">
        <f>ROUND(('фонд начисленной заработной пла'!E185/'среднесписочная численность'!E185/12)*1000,1)</f>
        <v>17464.5</v>
      </c>
      <c r="F185" s="17">
        <f t="shared" si="66"/>
        <v>105.5</v>
      </c>
      <c r="G185" s="57">
        <f>ROUND(('фонд начисленной заработной пла'!G185/'среднесписочная численность'!G185/12)*1000,1)</f>
        <v>18439.7</v>
      </c>
      <c r="H185" s="17">
        <f t="shared" ref="H185:H237" si="67">ROUND(G185/E185*100,1)</f>
        <v>105.6</v>
      </c>
      <c r="I185" s="57">
        <f>ROUND(('фонд начисленной заработной пла'!I185/'среднесписочная численность'!I185/12)*1000,1)</f>
        <v>19609.900000000001</v>
      </c>
      <c r="J185" s="17">
        <f t="shared" si="66"/>
        <v>106.3</v>
      </c>
      <c r="K185" s="57">
        <f>ROUND(('фонд начисленной заработной пла'!K185/'среднесписочная численность'!I185/12)*1000,1)</f>
        <v>20886.5</v>
      </c>
      <c r="L185" s="17">
        <f t="shared" si="66"/>
        <v>106.5</v>
      </c>
      <c r="M185" s="17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8" hidden="1" customHeight="1">
      <c r="A186" s="15" t="s">
        <v>124</v>
      </c>
      <c r="B186" s="57">
        <f>ROUND(('фонд начисленной заработной пла'!B186/'среднесписочная численность'!B186/12)*1000,1)</f>
        <v>17172.900000000001</v>
      </c>
      <c r="C186" s="57">
        <f>ROUND(('фонд начисленной заработной пла'!C186/'среднесписочная численность'!C186/12)*1000,1)</f>
        <v>19166.7</v>
      </c>
      <c r="D186" s="17">
        <f t="shared" si="64"/>
        <v>111.6</v>
      </c>
      <c r="E186" s="57">
        <f>ROUND(('фонд начисленной заработной пла'!E186/'среднесписочная численность'!E186/12)*1000,1)</f>
        <v>20291.099999999999</v>
      </c>
      <c r="F186" s="17">
        <f t="shared" si="66"/>
        <v>105.9</v>
      </c>
      <c r="G186" s="57">
        <f>ROUND(('фонд начисленной заработной пла'!G186/'среднесписочная численность'!G186/12)*1000,1)</f>
        <v>21461.200000000001</v>
      </c>
      <c r="H186" s="17">
        <f t="shared" si="67"/>
        <v>105.8</v>
      </c>
      <c r="I186" s="57">
        <f>ROUND(('фонд начисленной заработной пла'!I186/'среднесписочная численность'!I186/12)*1000,1)</f>
        <v>22831.1</v>
      </c>
      <c r="J186" s="17">
        <f t="shared" si="66"/>
        <v>106.4</v>
      </c>
      <c r="K186" s="57">
        <f>ROUND(('фонд начисленной заработной пла'!K186/'среднесписочная численность'!I186/12)*1000,1)</f>
        <v>24337.9</v>
      </c>
      <c r="L186" s="17">
        <f t="shared" si="66"/>
        <v>106.6</v>
      </c>
      <c r="M186" s="17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8" hidden="1" customHeight="1">
      <c r="A187" s="15" t="s">
        <v>9</v>
      </c>
      <c r="B187" s="57">
        <f>ROUND(('фонд начисленной заработной пла'!B187/'среднесписочная численность'!B187/12)*1000,1)</f>
        <v>13333.3</v>
      </c>
      <c r="C187" s="57">
        <f>ROUND(('фонд начисленной заработной пла'!C187/'среднесписочная численность'!C187/12)*1000,1)</f>
        <v>14833.3</v>
      </c>
      <c r="D187" s="17">
        <f t="shared" si="64"/>
        <v>111.3</v>
      </c>
      <c r="E187" s="57">
        <f>ROUND(('фонд начисленной заработной пла'!E187/'среднесписочная численность'!E187/12)*1000,1)</f>
        <v>15708.3</v>
      </c>
      <c r="F187" s="17">
        <f t="shared" si="66"/>
        <v>105.9</v>
      </c>
      <c r="G187" s="57">
        <f>ROUND(('фонд начисленной заработной пла'!G187/'среднесписочная численность'!G187/12)*1000,1)</f>
        <v>16666.7</v>
      </c>
      <c r="H187" s="17">
        <f t="shared" si="67"/>
        <v>106.1</v>
      </c>
      <c r="I187" s="57">
        <f>ROUND(('фонд начисленной заработной пла'!I187/'среднесписочная численность'!I187/12)*1000,1)</f>
        <v>17708.3</v>
      </c>
      <c r="J187" s="17">
        <f t="shared" si="66"/>
        <v>106.2</v>
      </c>
      <c r="K187" s="57">
        <f>ROUND(('фонд начисленной заработной пла'!K187/'среднесписочная численность'!I187/12)*1000,1)</f>
        <v>18875</v>
      </c>
      <c r="L187" s="17">
        <f t="shared" si="66"/>
        <v>106.6</v>
      </c>
      <c r="M187" s="17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8" hidden="1" customHeight="1">
      <c r="A188" s="15" t="s">
        <v>125</v>
      </c>
      <c r="B188" s="57">
        <f>ROUND(('фонд начисленной заработной пла'!B188/'среднесписочная численность'!B188/12)*1000,1)</f>
        <v>13500</v>
      </c>
      <c r="C188" s="57">
        <f>ROUND(('фонд начисленной заработной пла'!C188/'среднесписочная численность'!C188/12)*1000,1)</f>
        <v>14958.3</v>
      </c>
      <c r="D188" s="17">
        <f t="shared" si="64"/>
        <v>110.8</v>
      </c>
      <c r="E188" s="57">
        <f>ROUND(('фонд начисленной заработной пла'!E188/'среднесписочная численность'!E188/12)*1000,1)</f>
        <v>15833.3</v>
      </c>
      <c r="F188" s="17">
        <f t="shared" si="66"/>
        <v>105.8</v>
      </c>
      <c r="G188" s="57">
        <f>ROUND(('фонд начисленной заработной пла'!G188/'среднесписочная численность'!G188/12)*1000,1)</f>
        <v>16833.3</v>
      </c>
      <c r="H188" s="17">
        <f t="shared" si="67"/>
        <v>106.3</v>
      </c>
      <c r="I188" s="57">
        <f>ROUND(('фонд начисленной заработной пла'!I188/'среднесписочная численность'!I188/12)*1000,1)</f>
        <v>17875</v>
      </c>
      <c r="J188" s="17">
        <f t="shared" si="66"/>
        <v>106.2</v>
      </c>
      <c r="K188" s="57">
        <f>ROUND(('фонд начисленной заработной пла'!K188/'среднесписочная численность'!I188/12)*1000,1)</f>
        <v>18958.3</v>
      </c>
      <c r="L188" s="17">
        <f t="shared" si="66"/>
        <v>106.1</v>
      </c>
      <c r="M188" s="17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8" hidden="1" customHeight="1">
      <c r="A189" s="15" t="s">
        <v>126</v>
      </c>
      <c r="B189" s="57">
        <f>ROUND(('фонд начисленной заработной пла'!B189/'среднесписочная численность'!B189/12)*1000,1)</f>
        <v>13583.3</v>
      </c>
      <c r="C189" s="57">
        <f>ROUND(('фонд начисленной заработной пла'!C189/'среднесписочная численность'!C189/12)*1000,1)</f>
        <v>15125</v>
      </c>
      <c r="D189" s="17">
        <f t="shared" si="64"/>
        <v>111.3</v>
      </c>
      <c r="E189" s="57">
        <f>ROUND(('фонд начисленной заработной пла'!E189/'среднесписочная численность'!E189/12)*1000,1)</f>
        <v>16000</v>
      </c>
      <c r="F189" s="17">
        <f t="shared" si="66"/>
        <v>105.8</v>
      </c>
      <c r="G189" s="57">
        <f>ROUND(('фонд начисленной заработной пла'!G189/'среднесписочная численность'!G189/12)*1000,1)</f>
        <v>17000</v>
      </c>
      <c r="H189" s="17">
        <f t="shared" si="67"/>
        <v>106.3</v>
      </c>
      <c r="I189" s="57">
        <f>ROUND(('фонд начисленной заработной пла'!I189/'среднесписочная численность'!I189/12)*1000,1)</f>
        <v>18000</v>
      </c>
      <c r="J189" s="17">
        <f t="shared" si="66"/>
        <v>105.9</v>
      </c>
      <c r="K189" s="57">
        <f>ROUND(('фонд начисленной заработной пла'!K189/'среднесписочная численность'!I189/12)*1000,1)</f>
        <v>19166.7</v>
      </c>
      <c r="L189" s="17">
        <f t="shared" si="66"/>
        <v>106.5</v>
      </c>
      <c r="M189" s="17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8" hidden="1" customHeight="1">
      <c r="A190" s="15" t="s">
        <v>128</v>
      </c>
      <c r="B190" s="57">
        <f>ROUND(('фонд начисленной заработной пла'!B190/'среднесписочная численность'!B190/12)*1000,1)</f>
        <v>12722.2</v>
      </c>
      <c r="C190" s="57">
        <f>ROUND(('фонд начисленной заработной пла'!C190/'среднесписочная численность'!C190/12)*1000,1)</f>
        <v>14222.2</v>
      </c>
      <c r="D190" s="17">
        <f t="shared" si="64"/>
        <v>111.8</v>
      </c>
      <c r="E190" s="57">
        <f>ROUND(('фонд начисленной заработной пла'!E190/'среднесписочная численность'!E190/12)*1000,1)</f>
        <v>15055.6</v>
      </c>
      <c r="F190" s="17">
        <f t="shared" si="66"/>
        <v>105.9</v>
      </c>
      <c r="G190" s="57">
        <f>ROUND(('фонд начисленной заработной пла'!G190/'среднесписочная численность'!G190/12)*1000,1)</f>
        <v>16027.8</v>
      </c>
      <c r="H190" s="17">
        <f t="shared" si="67"/>
        <v>106.5</v>
      </c>
      <c r="I190" s="57">
        <f>ROUND(('фонд начисленной заработной пла'!I190/'среднесписочная численность'!I190/12)*1000,1)</f>
        <v>17000</v>
      </c>
      <c r="J190" s="17">
        <f t="shared" si="66"/>
        <v>106.1</v>
      </c>
      <c r="K190" s="57">
        <f>ROUND(('фонд начисленной заработной пла'!K190/'среднесписочная численность'!I190/12)*1000,1)</f>
        <v>18083.3</v>
      </c>
      <c r="L190" s="17">
        <f t="shared" si="66"/>
        <v>106.4</v>
      </c>
      <c r="M190" s="17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8" hidden="1" customHeight="1">
      <c r="A191" s="15" t="s">
        <v>127</v>
      </c>
      <c r="B191" s="57">
        <f>ROUND(('фонд начисленной заработной пла'!B191/'среднесписочная численность'!B191/12)*1000,1)</f>
        <v>12750</v>
      </c>
      <c r="C191" s="57">
        <f>ROUND(('фонд начисленной заработной пла'!C191/'среднесписочная численность'!C191/12)*1000,1)</f>
        <v>14000</v>
      </c>
      <c r="D191" s="17">
        <f t="shared" si="64"/>
        <v>109.8</v>
      </c>
      <c r="E191" s="57">
        <f>ROUND(('фонд начисленной заработной пла'!E191/'среднесписочная численность'!E191/12)*1000,1)</f>
        <v>14833.3</v>
      </c>
      <c r="F191" s="17">
        <f t="shared" si="66"/>
        <v>106</v>
      </c>
      <c r="G191" s="57">
        <f>ROUND(('фонд начисленной заработной пла'!G191/'среднесписочная численность'!G191/12)*1000,1)</f>
        <v>15791.7</v>
      </c>
      <c r="H191" s="17">
        <f t="shared" si="67"/>
        <v>106.5</v>
      </c>
      <c r="I191" s="57">
        <f>ROUND(('фонд начисленной заработной пла'!I191/'среднесписочная численность'!I191/12)*1000,1)</f>
        <v>16791.7</v>
      </c>
      <c r="J191" s="17">
        <f t="shared" si="66"/>
        <v>106.3</v>
      </c>
      <c r="K191" s="57">
        <f>ROUND(('фонд начисленной заработной пла'!K191/'среднесписочная численность'!I191/12)*1000,1)</f>
        <v>17875</v>
      </c>
      <c r="L191" s="17">
        <f t="shared" si="66"/>
        <v>106.5</v>
      </c>
      <c r="M191" s="17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8" hidden="1" customHeight="1">
      <c r="A192" s="15" t="s">
        <v>9</v>
      </c>
      <c r="B192" s="57">
        <f>ROUND(('фонд начисленной заработной пла'!B192/'среднесписочная численность'!B192/12)*1000,1)</f>
        <v>12666.7</v>
      </c>
      <c r="C192" s="57">
        <f>ROUND(('фонд начисленной заработной пла'!C192/'среднесписочная численность'!C192/12)*1000,1)</f>
        <v>14083.3</v>
      </c>
      <c r="D192" s="17">
        <f t="shared" si="64"/>
        <v>111.2</v>
      </c>
      <c r="E192" s="57">
        <f>ROUND(('фонд начисленной заработной пла'!E192/'среднесписочная численность'!E192/12)*1000,1)</f>
        <v>14916.7</v>
      </c>
      <c r="F192" s="17">
        <f t="shared" si="66"/>
        <v>105.9</v>
      </c>
      <c r="G192" s="57">
        <f>ROUND(('фонд начисленной заработной пла'!G192/'среднесписочная численность'!G192/12)*1000,1)</f>
        <v>15875</v>
      </c>
      <c r="H192" s="17">
        <f t="shared" si="67"/>
        <v>106.4</v>
      </c>
      <c r="I192" s="57">
        <f>ROUND(('фонд начисленной заработной пла'!I192/'среднесписочная численность'!I192/12)*1000,1)</f>
        <v>16875</v>
      </c>
      <c r="J192" s="17">
        <f t="shared" si="66"/>
        <v>106.3</v>
      </c>
      <c r="K192" s="57">
        <f>ROUND(('фонд начисленной заработной пла'!K192/'среднесписочная численность'!I192/12)*1000,1)</f>
        <v>17958.3</v>
      </c>
      <c r="L192" s="17">
        <f t="shared" si="66"/>
        <v>106.4</v>
      </c>
      <c r="M192" s="17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8" hidden="1" customHeight="1">
      <c r="A193" s="15" t="s">
        <v>129</v>
      </c>
      <c r="B193" s="57">
        <f>ROUND(('фонд начисленной заработной пла'!B193/'среднесписочная численность'!B193/12)*1000,1)</f>
        <v>14250</v>
      </c>
      <c r="C193" s="57">
        <f>ROUND(('фонд начисленной заработной пла'!C193/'среднесписочная численность'!C193/12)*1000,1)</f>
        <v>15916.7</v>
      </c>
      <c r="D193" s="17">
        <f t="shared" si="64"/>
        <v>111.7</v>
      </c>
      <c r="E193" s="57">
        <f>ROUND(('фонд начисленной заработной пла'!E193/'среднесписочная численность'!E193/12)*1000,1)</f>
        <v>16750</v>
      </c>
      <c r="F193" s="17">
        <f t="shared" si="66"/>
        <v>105.2</v>
      </c>
      <c r="G193" s="57">
        <f>ROUND(('фонд начисленной заработной пла'!G193/'среднесписочная численность'!G193/12)*1000,1)</f>
        <v>17833.3</v>
      </c>
      <c r="H193" s="17">
        <f t="shared" si="67"/>
        <v>106.5</v>
      </c>
      <c r="I193" s="57">
        <f>ROUND(('фонд начисленной заработной пла'!I193/'среднесписочная численность'!I193/12)*1000,1)</f>
        <v>18966.7</v>
      </c>
      <c r="J193" s="17">
        <f t="shared" si="66"/>
        <v>106.4</v>
      </c>
      <c r="K193" s="57">
        <f>ROUND(('фонд начисленной заработной пла'!K193/'среднесписочная численность'!I193/12)*1000,1)</f>
        <v>20200</v>
      </c>
      <c r="L193" s="17">
        <f t="shared" si="66"/>
        <v>106.5</v>
      </c>
      <c r="M193" s="17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8" hidden="1" customHeight="1">
      <c r="A194" s="15" t="s">
        <v>130</v>
      </c>
      <c r="B194" s="57">
        <f>ROUND(('фонд начисленной заработной пла'!B194/'среднесписочная численность'!B194/12)*1000,1)</f>
        <v>13583.3</v>
      </c>
      <c r="C194" s="57">
        <f>ROUND(('фонд начисленной заработной пла'!C194/'среднесписочная численность'!C194/12)*1000,1)</f>
        <v>15083.3</v>
      </c>
      <c r="D194" s="17">
        <f t="shared" si="64"/>
        <v>111</v>
      </c>
      <c r="E194" s="57">
        <f>ROUND(('фонд начисленной заработной пла'!E194/'среднесписочная численность'!E194/12)*1000,1)</f>
        <v>15958.3</v>
      </c>
      <c r="F194" s="17">
        <f t="shared" si="66"/>
        <v>105.8</v>
      </c>
      <c r="G194" s="57">
        <f>ROUND(('фонд начисленной заработной пла'!G194/'среднесписочная численность'!G194/12)*1000,1)</f>
        <v>16958.3</v>
      </c>
      <c r="H194" s="17">
        <f t="shared" si="67"/>
        <v>106.3</v>
      </c>
      <c r="I194" s="57">
        <f>ROUND(('фонд начисленной заработной пла'!I194/'среднесписочная численность'!I194/12)*1000,1)</f>
        <v>18041.7</v>
      </c>
      <c r="J194" s="17">
        <f t="shared" si="66"/>
        <v>106.4</v>
      </c>
      <c r="K194" s="57">
        <f>ROUND(('фонд начисленной заработной пла'!K194/'среднесписочная численность'!I194/12)*1000,1)</f>
        <v>19208.3</v>
      </c>
      <c r="L194" s="17">
        <f t="shared" si="66"/>
        <v>106.5</v>
      </c>
      <c r="M194" s="17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8" hidden="1" customHeight="1">
      <c r="A195" s="58" t="s">
        <v>131</v>
      </c>
      <c r="B195" s="57">
        <f>ROUND(('фонд начисленной заработной пла'!B195/'среднесписочная численность'!B195/12)*1000,1)</f>
        <v>13208.3</v>
      </c>
      <c r="C195" s="57">
        <f>ROUND(('фонд начисленной заработной пла'!C195/'среднесписочная численность'!C195/12)*1000,1)</f>
        <v>14708.3</v>
      </c>
      <c r="D195" s="17">
        <f t="shared" si="64"/>
        <v>111.4</v>
      </c>
      <c r="E195" s="57">
        <f>ROUND(('фонд начисленной заработной пла'!E195/'среднесписочная численность'!E195/12)*1000,1)</f>
        <v>15541.7</v>
      </c>
      <c r="F195" s="17">
        <f t="shared" si="66"/>
        <v>105.7</v>
      </c>
      <c r="G195" s="57">
        <f>ROUND(('фонд начисленной заработной пла'!G195/'среднесписочная численность'!G195/12)*1000,1)</f>
        <v>16541.7</v>
      </c>
      <c r="H195" s="17">
        <f t="shared" si="67"/>
        <v>106.4</v>
      </c>
      <c r="I195" s="57">
        <f>ROUND(('фонд начисленной заработной пла'!I195/'среднесписочная численность'!I195/12)*1000,1)</f>
        <v>17583.3</v>
      </c>
      <c r="J195" s="17">
        <f t="shared" si="66"/>
        <v>106.3</v>
      </c>
      <c r="K195" s="57">
        <f>ROUND(('фонд начисленной заработной пла'!K195/'среднесписочная численность'!I195/12)*1000,1)</f>
        <v>18708.3</v>
      </c>
      <c r="L195" s="17">
        <f t="shared" si="66"/>
        <v>106.4</v>
      </c>
      <c r="M195" s="17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8" hidden="1" customHeight="1">
      <c r="A196" s="15" t="s">
        <v>132</v>
      </c>
      <c r="B196" s="57">
        <f>ROUND(('фонд начисленной заработной пла'!B196/'среднесписочная численность'!B196/12)*1000,1)</f>
        <v>13303.6</v>
      </c>
      <c r="C196" s="57">
        <f>ROUND(('фонд начисленной заработной пла'!C196/'среднесписочная численность'!C196/12)*1000,1)</f>
        <v>14839.3</v>
      </c>
      <c r="D196" s="17">
        <f t="shared" si="64"/>
        <v>111.5</v>
      </c>
      <c r="E196" s="57">
        <f>ROUND(('фонд начисленной заработной пла'!E196/'среднесписочная численность'!E196/12)*1000,1)</f>
        <v>15714.3</v>
      </c>
      <c r="F196" s="17">
        <f t="shared" si="66"/>
        <v>105.9</v>
      </c>
      <c r="G196" s="57">
        <f>ROUND(('фонд начисленной заработной пла'!G196/'среднесписочная численность'!G196/12)*1000,1)</f>
        <v>16732.099999999999</v>
      </c>
      <c r="H196" s="17">
        <f t="shared" si="67"/>
        <v>106.5</v>
      </c>
      <c r="I196" s="57">
        <f>ROUND(('фонд начисленной заработной пла'!I196/'среднесписочная численность'!I196/12)*1000,1)</f>
        <v>17797.599999999999</v>
      </c>
      <c r="J196" s="17">
        <f t="shared" si="66"/>
        <v>106.4</v>
      </c>
      <c r="K196" s="57">
        <f>ROUND(('фонд начисленной заработной пла'!K196/'среднесписочная численность'!I196/12)*1000,1)</f>
        <v>18928.599999999999</v>
      </c>
      <c r="L196" s="17">
        <f t="shared" si="66"/>
        <v>106.4</v>
      </c>
      <c r="M196" s="17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8" hidden="1" customHeight="1">
      <c r="A197" s="15" t="s">
        <v>133</v>
      </c>
      <c r="B197" s="57">
        <f>ROUND(('фонд начисленной заработной пла'!B197/'среднесписочная численность'!B197/12)*1000,1)</f>
        <v>12333.3</v>
      </c>
      <c r="C197" s="57">
        <f>ROUND(('фонд начисленной заработной пла'!C197/'среднесписочная численность'!C197/12)*1000,1)</f>
        <v>13765.2</v>
      </c>
      <c r="D197" s="17">
        <f t="shared" si="64"/>
        <v>111.6</v>
      </c>
      <c r="E197" s="57">
        <f>ROUND(('фонд начисленной заработной пла'!E197/'среднесписочная численность'!E197/12)*1000,1)</f>
        <v>14583.3</v>
      </c>
      <c r="F197" s="17">
        <f t="shared" si="66"/>
        <v>105.9</v>
      </c>
      <c r="G197" s="57">
        <f>ROUND(('фонд начисленной заработной пла'!G197/'среднесписочная численность'!G197/12)*1000,1)</f>
        <v>15530.3</v>
      </c>
      <c r="H197" s="17">
        <f t="shared" si="67"/>
        <v>106.5</v>
      </c>
      <c r="I197" s="57">
        <f>ROUND(('фонд начисленной заработной пла'!I197/'среднесписочная численность'!I197/12)*1000,1)</f>
        <v>16515.2</v>
      </c>
      <c r="J197" s="17">
        <f t="shared" si="66"/>
        <v>106.3</v>
      </c>
      <c r="K197" s="57">
        <f>ROUND(('фонд начисленной заработной пла'!K197/'среднесписочная численность'!I197/12)*1000,1)</f>
        <v>17613.599999999999</v>
      </c>
      <c r="L197" s="17">
        <f t="shared" si="66"/>
        <v>106.7</v>
      </c>
      <c r="M197" s="17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8" hidden="1" customHeight="1">
      <c r="A198" s="15" t="s">
        <v>9</v>
      </c>
      <c r="B198" s="57">
        <f>ROUND(('фонд начисленной заработной пла'!B198/'среднесписочная численность'!B198/12)*1000,1)</f>
        <v>10750</v>
      </c>
      <c r="C198" s="57">
        <f>ROUND(('фонд начисленной заработной пла'!C198/'среднесписочная численность'!C198/12)*1000,1)</f>
        <v>12166.7</v>
      </c>
      <c r="D198" s="17">
        <f t="shared" si="64"/>
        <v>113.2</v>
      </c>
      <c r="E198" s="57">
        <f>ROUND(('фонд начисленной заработной пла'!E198/'среднесписочная численность'!E198/12)*1000,1)</f>
        <v>12833.3</v>
      </c>
      <c r="F198" s="17">
        <f t="shared" si="66"/>
        <v>105.5</v>
      </c>
      <c r="G198" s="57">
        <f>ROUND(('фонд начисленной заработной пла'!G198/'среднесписочная численность'!G198/12)*1000,1)</f>
        <v>13583.3</v>
      </c>
      <c r="H198" s="17">
        <f t="shared" si="67"/>
        <v>105.8</v>
      </c>
      <c r="I198" s="57">
        <f>ROUND(('фонд начисленной заработной пла'!I198/'среднесписочная численность'!I198/12)*1000,1)</f>
        <v>14416.7</v>
      </c>
      <c r="J198" s="17">
        <f t="shared" si="66"/>
        <v>106.1</v>
      </c>
      <c r="K198" s="57">
        <f>ROUND(('фонд начисленной заработной пла'!K198/'среднесписочная численность'!I198/12)*1000,1)</f>
        <v>15333.3</v>
      </c>
      <c r="L198" s="17">
        <f t="shared" si="66"/>
        <v>106.4</v>
      </c>
      <c r="M198" s="17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8" hidden="1" customHeight="1">
      <c r="A199" s="15" t="s">
        <v>134</v>
      </c>
      <c r="B199" s="57">
        <f>ROUND(('фонд начисленной заработной пла'!B199/'среднесписочная численность'!B199/12)*1000,1)</f>
        <v>10958.3</v>
      </c>
      <c r="C199" s="57">
        <f>ROUND(('фонд начисленной заработной пла'!C199/'среднесписочная численность'!C199/12)*1000,1)</f>
        <v>12208.3</v>
      </c>
      <c r="D199" s="17">
        <f t="shared" si="64"/>
        <v>111.4</v>
      </c>
      <c r="E199" s="57">
        <f>ROUND(('фонд начисленной заработной пла'!E199/'среднесписочная численность'!E199/12)*1000,1)</f>
        <v>12916.7</v>
      </c>
      <c r="F199" s="17">
        <f t="shared" si="66"/>
        <v>105.8</v>
      </c>
      <c r="G199" s="57">
        <f>ROUND(('фонд начисленной заработной пла'!G199/'среднесписочная численность'!G199/12)*1000,1)</f>
        <v>13708.3</v>
      </c>
      <c r="H199" s="17">
        <f t="shared" si="67"/>
        <v>106.1</v>
      </c>
      <c r="I199" s="57">
        <f>ROUND(('фонд начисленной заработной пла'!I199/'среднесписочная численность'!I199/12)*1000,1)</f>
        <v>14583.3</v>
      </c>
      <c r="J199" s="17">
        <f t="shared" si="66"/>
        <v>106.4</v>
      </c>
      <c r="K199" s="57">
        <f>ROUND(('фонд начисленной заработной пла'!K199/'среднесписочная численность'!I199/12)*1000,1)</f>
        <v>15541.7</v>
      </c>
      <c r="L199" s="17">
        <f t="shared" si="66"/>
        <v>106.6</v>
      </c>
      <c r="M199" s="17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8" hidden="1" customHeight="1">
      <c r="A200" s="15" t="s">
        <v>135</v>
      </c>
      <c r="B200" s="57">
        <f>ROUND(('фонд начисленной заработной пла'!B200/'среднесписочная численность'!B200/12)*1000,1)</f>
        <v>13187.5</v>
      </c>
      <c r="C200" s="57">
        <f>ROUND(('фонд начисленной заработной пла'!C200/'среднесписочная численность'!C200/12)*1000,1)</f>
        <v>14713.5</v>
      </c>
      <c r="D200" s="17">
        <f t="shared" si="64"/>
        <v>111.6</v>
      </c>
      <c r="E200" s="57">
        <f>ROUND(('фонд начисленной заработной пла'!E200/'среднесписочная численность'!E200/12)*1000,1)</f>
        <v>15572.9</v>
      </c>
      <c r="F200" s="17">
        <f t="shared" si="66"/>
        <v>105.8</v>
      </c>
      <c r="G200" s="57">
        <f>ROUND(('фонд начисленной заработной пла'!G200/'среднесписочная численность'!G200/12)*1000,1)</f>
        <v>16583.3</v>
      </c>
      <c r="H200" s="17">
        <f t="shared" si="67"/>
        <v>106.5</v>
      </c>
      <c r="I200" s="57">
        <f>ROUND(('фонд начисленной заработной пла'!I200/'среднесписочная численность'!I200/12)*1000,1)</f>
        <v>17625</v>
      </c>
      <c r="J200" s="17">
        <f t="shared" si="66"/>
        <v>106.3</v>
      </c>
      <c r="K200" s="57">
        <f>ROUND(('фонд начисленной заработной пла'!K200/'среднесписочная численность'!I200/12)*1000,1)</f>
        <v>18786.5</v>
      </c>
      <c r="L200" s="17">
        <f t="shared" si="66"/>
        <v>106.6</v>
      </c>
      <c r="M200" s="17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8" hidden="1" customHeight="1">
      <c r="A201" s="15" t="s">
        <v>9</v>
      </c>
      <c r="B201" s="57">
        <f>ROUND(('фонд начисленной заработной пла'!B201/'среднесписочная численность'!B201/12)*1000,1)</f>
        <v>10708.3</v>
      </c>
      <c r="C201" s="57">
        <f>ROUND(('фонд начисленной заработной пла'!C201/'среднесписочная численность'!C201/12)*1000,1)</f>
        <v>11916.7</v>
      </c>
      <c r="D201" s="17">
        <f t="shared" si="64"/>
        <v>111.3</v>
      </c>
      <c r="E201" s="57">
        <f>ROUND(('фонд начисленной заработной пла'!E201/'среднесписочная численность'!E201/12)*1000,1)</f>
        <v>12625</v>
      </c>
      <c r="F201" s="17">
        <f t="shared" si="66"/>
        <v>105.9</v>
      </c>
      <c r="G201" s="57">
        <f>ROUND(('фонд начисленной заработной пла'!G201/'среднесписочная численность'!G201/12)*1000,1)</f>
        <v>13416.7</v>
      </c>
      <c r="H201" s="17">
        <f t="shared" si="67"/>
        <v>106.3</v>
      </c>
      <c r="I201" s="57">
        <f>ROUND(('фонд начисленной заработной пла'!I201/'среднесписочная численность'!I201/12)*1000,1)</f>
        <v>14250</v>
      </c>
      <c r="J201" s="17">
        <f t="shared" si="66"/>
        <v>106.2</v>
      </c>
      <c r="K201" s="57">
        <f>ROUND(('фонд начисленной заработной пла'!K201/'среднесписочная численность'!I201/12)*1000,1)</f>
        <v>15166.7</v>
      </c>
      <c r="L201" s="17">
        <f t="shared" si="66"/>
        <v>106.4</v>
      </c>
      <c r="M201" s="17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8" hidden="1" customHeight="1">
      <c r="A202" s="15" t="s">
        <v>136</v>
      </c>
      <c r="B202" s="57">
        <f>ROUND(('фонд начисленной заработной пла'!B202/'среднесписочная численность'!B202/12)*1000,1)</f>
        <v>11458.3</v>
      </c>
      <c r="C202" s="57">
        <f>ROUND(('фонд начисленной заработной пла'!C202/'среднесписочная численность'!C202/12)*1000,1)</f>
        <v>12750</v>
      </c>
      <c r="D202" s="17">
        <f t="shared" si="64"/>
        <v>111.3</v>
      </c>
      <c r="E202" s="57">
        <f>ROUND(('фонд начисленной заработной пла'!E202/'среднесписочная численность'!E202/12)*1000,1)</f>
        <v>13500</v>
      </c>
      <c r="F202" s="17">
        <f t="shared" si="66"/>
        <v>105.9</v>
      </c>
      <c r="G202" s="57">
        <f>ROUND(('фонд начисленной заработной пла'!G202/'среднесписочная численность'!G202/12)*1000,1)</f>
        <v>14333.3</v>
      </c>
      <c r="H202" s="17">
        <f t="shared" si="67"/>
        <v>106.2</v>
      </c>
      <c r="I202" s="57">
        <f>ROUND(('фонд начисленной заработной пла'!I202/'среднесписочная численность'!I202/12)*1000,1)</f>
        <v>15250</v>
      </c>
      <c r="J202" s="17">
        <f t="shared" si="66"/>
        <v>106.4</v>
      </c>
      <c r="K202" s="57">
        <f>ROUND(('фонд начисленной заработной пла'!K202/'среднесписочная численность'!I202/12)*1000,1)</f>
        <v>16250</v>
      </c>
      <c r="L202" s="17">
        <f t="shared" si="66"/>
        <v>106.6</v>
      </c>
      <c r="M202" s="17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8" hidden="1" customHeight="1">
      <c r="A203" s="15" t="s">
        <v>9</v>
      </c>
      <c r="B203" s="57">
        <f>ROUND(('фонд начисленной заработной пла'!B203/'среднесписочная численность'!B203/12)*1000,1)</f>
        <v>10875</v>
      </c>
      <c r="C203" s="57">
        <f>ROUND(('фонд начисленной заработной пла'!C203/'среднесписочная численность'!C203/12)*1000,1)</f>
        <v>12083.3</v>
      </c>
      <c r="D203" s="17">
        <f t="shared" si="64"/>
        <v>111.1</v>
      </c>
      <c r="E203" s="57">
        <f>ROUND(('фонд начисленной заработной пла'!E203/'среднесписочная численность'!E203/12)*1000,1)</f>
        <v>12770.8</v>
      </c>
      <c r="F203" s="17">
        <f t="shared" si="66"/>
        <v>105.7</v>
      </c>
      <c r="G203" s="57">
        <f>ROUND(('фонд начисленной заработной пла'!G203/'среднесписочная численность'!G203/12)*1000,1)</f>
        <v>13583.3</v>
      </c>
      <c r="H203" s="17">
        <f t="shared" si="67"/>
        <v>106.4</v>
      </c>
      <c r="I203" s="57">
        <f>ROUND(('фонд начисленной заработной пла'!I203/'среднесписочная численность'!I203/12)*1000,1)</f>
        <v>14437.5</v>
      </c>
      <c r="J203" s="17">
        <f t="shared" si="66"/>
        <v>106.3</v>
      </c>
      <c r="K203" s="57">
        <f>ROUND(('фонд начисленной заработной пла'!K203/'среднесписочная численность'!I203/12)*1000,1)</f>
        <v>15375</v>
      </c>
      <c r="L203" s="17">
        <f t="shared" si="66"/>
        <v>106.5</v>
      </c>
      <c r="M203" s="17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8" hidden="1" customHeight="1">
      <c r="A204" s="15" t="s">
        <v>137</v>
      </c>
      <c r="B204" s="57">
        <f>ROUND(('фонд начисленной заработной пла'!B204/'среднесписочная численность'!B204/12)*1000,1)</f>
        <v>10791.7</v>
      </c>
      <c r="C204" s="57">
        <f>ROUND(('фонд начисленной заработной пла'!C204/'среднесписочная численность'!C204/12)*1000,1)</f>
        <v>12000</v>
      </c>
      <c r="D204" s="17">
        <f t="shared" si="64"/>
        <v>111.2</v>
      </c>
      <c r="E204" s="57">
        <f>ROUND(('фонд начисленной заработной пла'!E204/'среднесписочная численность'!E204/12)*1000,1)</f>
        <v>12708.3</v>
      </c>
      <c r="F204" s="17">
        <f t="shared" si="66"/>
        <v>105.9</v>
      </c>
      <c r="G204" s="57">
        <f>ROUND(('фонд начисленной заработной пла'!G204/'среднесписочная численность'!G204/12)*1000,1)</f>
        <v>13500</v>
      </c>
      <c r="H204" s="17">
        <f t="shared" si="67"/>
        <v>106.2</v>
      </c>
      <c r="I204" s="57">
        <f>ROUND(('фонд начисленной заработной пла'!I204/'среднесписочная численность'!I204/12)*1000,1)</f>
        <v>14333.3</v>
      </c>
      <c r="J204" s="17">
        <f t="shared" si="66"/>
        <v>106.2</v>
      </c>
      <c r="K204" s="57">
        <f>ROUND(('фонд начисленной заработной пла'!K204/'среднесписочная численность'!I204/12)*1000,1)</f>
        <v>15250</v>
      </c>
      <c r="L204" s="17">
        <f t="shared" si="66"/>
        <v>106.4</v>
      </c>
      <c r="M204" s="17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8" hidden="1" customHeight="1">
      <c r="A205" s="15" t="s">
        <v>138</v>
      </c>
      <c r="B205" s="57">
        <f>ROUND(('фонд начисленной заработной пла'!B205/'среднесписочная численность'!B205/12)*1000,1)</f>
        <v>10750</v>
      </c>
      <c r="C205" s="57">
        <f>ROUND(('фонд начисленной заработной пла'!C205/'среднесписочная численность'!C205/12)*1000,1)</f>
        <v>11916.7</v>
      </c>
      <c r="D205" s="17">
        <f t="shared" si="64"/>
        <v>110.9</v>
      </c>
      <c r="E205" s="57">
        <f>ROUND(('фонд начисленной заработной пла'!E205/'среднесписочная численность'!E205/12)*1000,1)</f>
        <v>12583.3</v>
      </c>
      <c r="F205" s="17">
        <f t="shared" si="66"/>
        <v>105.6</v>
      </c>
      <c r="G205" s="57">
        <f>ROUND(('фонд начисленной заработной пла'!G205/'среднесписочная численность'!G205/12)*1000,1)</f>
        <v>13333.3</v>
      </c>
      <c r="H205" s="17">
        <f t="shared" si="67"/>
        <v>106</v>
      </c>
      <c r="I205" s="57">
        <f>ROUND(('фонд начисленной заработной пла'!I205/'среднесписочная численность'!I205/12)*1000,1)</f>
        <v>14166.7</v>
      </c>
      <c r="J205" s="17">
        <f t="shared" si="66"/>
        <v>106.3</v>
      </c>
      <c r="K205" s="57">
        <f>ROUND(('фонд начисленной заработной пла'!K205/'среднесписочная численность'!I205/12)*1000,1)</f>
        <v>15083.3</v>
      </c>
      <c r="L205" s="17">
        <f t="shared" si="66"/>
        <v>106.5</v>
      </c>
      <c r="M205" s="17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8" hidden="1" customHeight="1">
      <c r="A206" s="15" t="s">
        <v>9</v>
      </c>
      <c r="B206" s="57">
        <f>ROUND(('фонд начисленной заработной пла'!B206/'среднесписочная численность'!B206/12)*1000,1)</f>
        <v>10916.7</v>
      </c>
      <c r="C206" s="57">
        <f>ROUND(('фонд начисленной заработной пла'!C206/'среднесписочная численность'!C206/12)*1000,1)</f>
        <v>12166.7</v>
      </c>
      <c r="D206" s="17">
        <f t="shared" si="64"/>
        <v>111.5</v>
      </c>
      <c r="E206" s="57">
        <f>ROUND(('фонд начисленной заработной пла'!E206/'среднесписочная численность'!E206/12)*1000,1)</f>
        <v>12875</v>
      </c>
      <c r="F206" s="17">
        <f t="shared" si="66"/>
        <v>105.8</v>
      </c>
      <c r="G206" s="57">
        <f>ROUND(('фонд начисленной заработной пла'!G206/'среднесписочная численность'!G206/12)*1000,1)</f>
        <v>13711.9</v>
      </c>
      <c r="H206" s="17">
        <f t="shared" si="67"/>
        <v>106.5</v>
      </c>
      <c r="I206" s="57">
        <f>ROUND(('фонд начисленной заработной пла'!I206/'среднесписочная численность'!I206/12)*1000,1)</f>
        <v>14583.3</v>
      </c>
      <c r="J206" s="17">
        <f t="shared" si="66"/>
        <v>106.4</v>
      </c>
      <c r="K206" s="57">
        <f>ROUND(('фонд начисленной заработной пла'!K206/'среднесписочная численность'!I206/12)*1000,1)</f>
        <v>15541.7</v>
      </c>
      <c r="L206" s="17">
        <f t="shared" si="66"/>
        <v>106.6</v>
      </c>
      <c r="M206" s="17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8" hidden="1" customHeight="1">
      <c r="A207" s="15" t="s">
        <v>139</v>
      </c>
      <c r="B207" s="57">
        <f>ROUND(('фонд начисленной заработной пла'!B207/'среднесписочная численность'!B207/12)*1000,1)</f>
        <v>11000</v>
      </c>
      <c r="C207" s="57">
        <f>ROUND(('фонд начисленной заработной пла'!C207/'среднесписочная численность'!C207/12)*1000,1)</f>
        <v>12208.3</v>
      </c>
      <c r="D207" s="17">
        <f t="shared" si="64"/>
        <v>111</v>
      </c>
      <c r="E207" s="57">
        <f>ROUND(('фонд начисленной заработной пла'!E207/'среднесписочная численность'!E207/12)*1000,1)</f>
        <v>12916.7</v>
      </c>
      <c r="F207" s="17">
        <f t="shared" si="66"/>
        <v>105.8</v>
      </c>
      <c r="G207" s="57">
        <f>ROUND(('фонд начисленной заработной пла'!G207/'среднесписочная численность'!G207/12)*1000,1)</f>
        <v>13708.3</v>
      </c>
      <c r="H207" s="17">
        <f t="shared" si="67"/>
        <v>106.1</v>
      </c>
      <c r="I207" s="57">
        <f>ROUND(('фонд начисленной заработной пла'!I207/'среднесписочная численность'!I207/12)*1000,1)</f>
        <v>14583.3</v>
      </c>
      <c r="J207" s="17">
        <f t="shared" si="66"/>
        <v>106.4</v>
      </c>
      <c r="K207" s="57">
        <f>ROUND(('фонд начисленной заработной пла'!K207/'среднесписочная численность'!I207/12)*1000,1)</f>
        <v>15541.7</v>
      </c>
      <c r="L207" s="17">
        <f t="shared" si="66"/>
        <v>106.6</v>
      </c>
      <c r="M207" s="17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" hidden="1" customHeight="1">
      <c r="A208" s="15" t="s">
        <v>9</v>
      </c>
      <c r="B208" s="57">
        <f>ROUND(('фонд начисленной заработной пла'!B208/'среднесписочная численность'!B208/12)*1000,1)</f>
        <v>10666.7</v>
      </c>
      <c r="C208" s="57">
        <f>ROUND(('фонд начисленной заработной пла'!C208/'среднесписочная численность'!C208/12)*1000,1)</f>
        <v>11916.7</v>
      </c>
      <c r="D208" s="17">
        <f t="shared" si="64"/>
        <v>111.7</v>
      </c>
      <c r="E208" s="57">
        <f>ROUND(('фонд начисленной заработной пла'!E208/'среднесписочная численность'!E208/12)*1000,1)</f>
        <v>12625</v>
      </c>
      <c r="F208" s="17">
        <f t="shared" si="66"/>
        <v>105.9</v>
      </c>
      <c r="G208" s="57">
        <f>ROUND(('фонд начисленной заработной пла'!G208/'среднесписочная численность'!G208/12)*1000,1)</f>
        <v>13416.7</v>
      </c>
      <c r="H208" s="17">
        <f t="shared" si="67"/>
        <v>106.3</v>
      </c>
      <c r="I208" s="57">
        <f>ROUND(('фонд начисленной заработной пла'!I208/'среднесписочная численность'!I208/12)*1000,1)</f>
        <v>14275.3</v>
      </c>
      <c r="J208" s="17">
        <f t="shared" si="66"/>
        <v>106.4</v>
      </c>
      <c r="K208" s="57">
        <f>ROUND(('фонд начисленной заработной пла'!K208/'среднесписочная численность'!I208/12)*1000,1)</f>
        <v>15217.5</v>
      </c>
      <c r="L208" s="17">
        <f t="shared" si="66"/>
        <v>106.6</v>
      </c>
      <c r="M208" s="17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39" hidden="1" customHeight="1">
      <c r="A209" s="43" t="s">
        <v>51</v>
      </c>
      <c r="B209" s="31">
        <f>ROUND(('фонд начисленной заработной пла'!B209/'среднесписочная численность'!B209/12)*1000,1)</f>
        <v>24926</v>
      </c>
      <c r="C209" s="31">
        <f>ROUND(('фонд начисленной заработной пла'!C209/'среднесписочная численность'!C209/12)*1000,1)</f>
        <v>26375</v>
      </c>
      <c r="D209" s="32">
        <f t="shared" si="64"/>
        <v>105.8</v>
      </c>
      <c r="E209" s="31">
        <f>ROUND(('фонд начисленной заработной пла'!E209/'среднесписочная численность'!E209/12)*1000,1)</f>
        <v>27990.6</v>
      </c>
      <c r="F209" s="32">
        <f t="shared" si="66"/>
        <v>106.1</v>
      </c>
      <c r="G209" s="31">
        <f>ROUND(('фонд начисленной заработной пла'!G209/'среднесписочная численность'!G209/12)*1000,1)</f>
        <v>29792.7</v>
      </c>
      <c r="H209" s="32">
        <f t="shared" si="66"/>
        <v>106.4</v>
      </c>
      <c r="I209" s="31">
        <f>ROUND(('фонд начисленной заработной пла'!I209/'среднесписочная численность'!I209/12)*1000,1)</f>
        <v>31774</v>
      </c>
      <c r="J209" s="32">
        <f t="shared" si="66"/>
        <v>106.7</v>
      </c>
      <c r="K209" s="31">
        <f>ROUND(('фонд начисленной заработной пла'!K209/'среднесписочная численность'!K209/12)*1000,1)</f>
        <v>33975</v>
      </c>
      <c r="L209" s="32">
        <f t="shared" si="66"/>
        <v>106.9</v>
      </c>
      <c r="M209" s="3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" hidden="1" customHeight="1">
      <c r="A210" s="59" t="s">
        <v>140</v>
      </c>
      <c r="B210" s="57">
        <f>ROUND(('фонд начисленной заработной пла'!B210/'среднесписочная численность'!B210/12)*1000,1)</f>
        <v>38026.300000000003</v>
      </c>
      <c r="C210" s="57">
        <f>ROUND(('фонд начисленной заработной пла'!C210/'среднесписочная численность'!C210/12)*1000,1)</f>
        <v>40267.5</v>
      </c>
      <c r="D210" s="17">
        <f t="shared" si="64"/>
        <v>105.9</v>
      </c>
      <c r="E210" s="57">
        <f>ROUND(('фонд начисленной заработной пла'!E210/'среднесписочная численность'!E210/12)*1000,1)</f>
        <v>42763.199999999997</v>
      </c>
      <c r="F210" s="17">
        <f t="shared" si="66"/>
        <v>106.2</v>
      </c>
      <c r="G210" s="57">
        <f>ROUND(('фонд начисленной заработной пла'!G210/'среднесписочная численность'!G210/12)*1000,1)</f>
        <v>45614</v>
      </c>
      <c r="H210" s="17">
        <f t="shared" si="67"/>
        <v>106.7</v>
      </c>
      <c r="I210" s="57">
        <f>ROUND(('фонд начисленной заработной пла'!I210/'среднесписочная численность'!I210/12)*1000,1)</f>
        <v>48684.2</v>
      </c>
      <c r="J210" s="17">
        <f t="shared" ref="J210:J237" si="68">ROUND(I210/E210*100,1)</f>
        <v>113.8</v>
      </c>
      <c r="K210" s="57">
        <f>ROUND(('фонд начисленной заработной пла'!K210/'среднесписочная численность'!I210/12)*1000,1)</f>
        <v>52193</v>
      </c>
      <c r="L210" s="17">
        <f t="shared" si="66"/>
        <v>107.2</v>
      </c>
      <c r="M210" s="17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" hidden="1" customHeight="1">
      <c r="A211" s="15" t="s">
        <v>9</v>
      </c>
      <c r="B211" s="57">
        <f>ROUND(('фонд начисленной заработной пла'!B211/'среднесписочная численность'!B211/12)*1000,1)</f>
        <v>23397.4</v>
      </c>
      <c r="C211" s="57">
        <f>ROUND(('фонд начисленной заработной пла'!C211/'среднесписочная численность'!C211/12)*1000,1)</f>
        <v>24743.599999999999</v>
      </c>
      <c r="D211" s="17">
        <f t="shared" si="64"/>
        <v>105.8</v>
      </c>
      <c r="E211" s="57">
        <f>ROUND(('фонд начисленной заработной пла'!E211/'среднесписочная численность'!E211/12)*1000,1)</f>
        <v>26217.9</v>
      </c>
      <c r="F211" s="17">
        <f t="shared" si="66"/>
        <v>106</v>
      </c>
      <c r="G211" s="57">
        <f>ROUND(('фонд начисленной заработной пла'!G211/'среднесписочная численность'!G211/12)*1000,1)</f>
        <v>27948.7</v>
      </c>
      <c r="H211" s="17">
        <f t="shared" si="67"/>
        <v>106.6</v>
      </c>
      <c r="I211" s="57">
        <f>ROUND(('фонд начисленной заработной пла'!I211/'среднесписочная численность'!I211/12)*1000,1)</f>
        <v>29807.7</v>
      </c>
      <c r="J211" s="17">
        <f t="shared" si="68"/>
        <v>113.7</v>
      </c>
      <c r="K211" s="57">
        <f>ROUND(('фонд начисленной заработной пла'!K211/'среднесписочная численность'!I211/12)*1000,1)</f>
        <v>31859</v>
      </c>
      <c r="L211" s="17">
        <f t="shared" si="66"/>
        <v>106.9</v>
      </c>
      <c r="M211" s="17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" hidden="1" customHeight="1">
      <c r="A212" s="15" t="s">
        <v>141</v>
      </c>
      <c r="B212" s="57">
        <f>ROUND(('фонд начисленной заработной пла'!B212/'среднесписочная численность'!B212/12)*1000,1)</f>
        <v>27333.3</v>
      </c>
      <c r="C212" s="57">
        <f>ROUND(('фонд начисленной заработной пла'!C212/'среднесписочная численность'!C212/12)*1000,1)</f>
        <v>28928.6</v>
      </c>
      <c r="D212" s="17">
        <f t="shared" si="64"/>
        <v>105.8</v>
      </c>
      <c r="E212" s="57">
        <f>ROUND(('фонд начисленной заработной пла'!E212/'среднесписочная численность'!E212/12)*1000,1)</f>
        <v>30702.400000000001</v>
      </c>
      <c r="F212" s="17">
        <f t="shared" si="66"/>
        <v>106.1</v>
      </c>
      <c r="G212" s="57">
        <f>ROUND(('фонд начисленной заработной пла'!G212/'среднесписочная численность'!G212/12)*1000,1)</f>
        <v>32738.1</v>
      </c>
      <c r="H212" s="17">
        <f t="shared" si="67"/>
        <v>106.6</v>
      </c>
      <c r="I212" s="57">
        <f>ROUND(('фонд начисленной заработной пла'!I212/'среднесписочная численность'!I212/12)*1000,1)</f>
        <v>34642.9</v>
      </c>
      <c r="J212" s="17">
        <f t="shared" si="68"/>
        <v>112.8</v>
      </c>
      <c r="K212" s="57">
        <f>ROUND(('фонд начисленной заработной пла'!K212/'среднесписочная численность'!I212/12)*1000,1)</f>
        <v>37000</v>
      </c>
      <c r="L212" s="17">
        <f t="shared" si="66"/>
        <v>106.8</v>
      </c>
      <c r="M212" s="17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" hidden="1" customHeight="1">
      <c r="A213" s="15" t="s">
        <v>9</v>
      </c>
      <c r="B213" s="57">
        <f>ROUND(('фонд начисленной заработной пла'!B213/'среднесписочная численность'!B213/12)*1000,1)</f>
        <v>19291.7</v>
      </c>
      <c r="C213" s="57">
        <f>ROUND(('фонд начисленной заработной пла'!C213/'среднесписочная численность'!C213/12)*1000,1)</f>
        <v>20416.7</v>
      </c>
      <c r="D213" s="17">
        <f t="shared" si="64"/>
        <v>105.8</v>
      </c>
      <c r="E213" s="57">
        <f>ROUND(('фонд начисленной заработной пла'!E213/'среднесписочная численность'!E213/12)*1000,1)</f>
        <v>21666.7</v>
      </c>
      <c r="F213" s="17">
        <f t="shared" si="66"/>
        <v>106.1</v>
      </c>
      <c r="G213" s="57">
        <f>ROUND(('фонд начисленной заработной пла'!G213/'среднесписочная численность'!G213/12)*1000,1)</f>
        <v>22916.7</v>
      </c>
      <c r="H213" s="17">
        <f t="shared" si="67"/>
        <v>105.8</v>
      </c>
      <c r="I213" s="57">
        <f>ROUND(('фонд начисленной заработной пла'!I213/'среднесписочная численность'!I213/12)*1000,1)</f>
        <v>24541.7</v>
      </c>
      <c r="J213" s="17">
        <f t="shared" si="68"/>
        <v>113.3</v>
      </c>
      <c r="K213" s="57">
        <f>ROUND(('фонд начисленной заработной пла'!K213/'среднесписочная численность'!I213/12)*1000,1)</f>
        <v>26166.7</v>
      </c>
      <c r="L213" s="17">
        <f t="shared" si="66"/>
        <v>106.6</v>
      </c>
      <c r="M213" s="17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" hidden="1" customHeight="1">
      <c r="A214" s="15" t="s">
        <v>142</v>
      </c>
      <c r="B214" s="57">
        <f>ROUND(('фонд начисленной заработной пла'!B214/'среднесписочная численность'!B214/12)*1000,1)</f>
        <v>16166.7</v>
      </c>
      <c r="C214" s="57">
        <f>ROUND(('фонд начисленной заработной пла'!C214/'среднесписочная численность'!C214/12)*1000,1)</f>
        <v>17083.3</v>
      </c>
      <c r="D214" s="17">
        <f t="shared" si="64"/>
        <v>105.7</v>
      </c>
      <c r="E214" s="57">
        <f>ROUND(('фонд начисленной заработной пла'!E214/'среднесписочная численность'!E214/12)*1000,1)</f>
        <v>18083.3</v>
      </c>
      <c r="F214" s="17">
        <f t="shared" si="66"/>
        <v>105.9</v>
      </c>
      <c r="G214" s="57">
        <f>ROUND(('фонд начисленной заработной пла'!G214/'среднесписочная численность'!G214/12)*1000,1)</f>
        <v>19166.7</v>
      </c>
      <c r="H214" s="17">
        <f t="shared" si="67"/>
        <v>106</v>
      </c>
      <c r="I214" s="57">
        <f>ROUND(('фонд начисленной заработной пла'!I214/'среднесписочная численность'!I214/12)*1000,1)</f>
        <v>20416.7</v>
      </c>
      <c r="J214" s="17">
        <f t="shared" si="68"/>
        <v>112.9</v>
      </c>
      <c r="K214" s="57">
        <f>ROUND(('фонд начисленной заработной пла'!K214/'среднесписочная численность'!I214/12)*1000,1)</f>
        <v>21750</v>
      </c>
      <c r="L214" s="17">
        <f t="shared" si="66"/>
        <v>106.5</v>
      </c>
      <c r="M214" s="17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" hidden="1" customHeight="1">
      <c r="A215" s="15" t="s">
        <v>9</v>
      </c>
      <c r="B215" s="57">
        <f>ROUND(('фонд начисленной заработной пла'!B215/'среднесписочная численность'!B215/12)*1000,1)</f>
        <v>15750</v>
      </c>
      <c r="C215" s="57">
        <f>ROUND(('фонд начисленной заработной пла'!C215/'среднесписочная численность'!C215/12)*1000,1)</f>
        <v>16666.7</v>
      </c>
      <c r="D215" s="17">
        <f t="shared" ref="D215:D238" si="69">ROUND(C215/B215*100,1)</f>
        <v>105.8</v>
      </c>
      <c r="E215" s="57">
        <f>ROUND(('фонд начисленной заработной пла'!E215/'среднесписочная численность'!E215/12)*1000,1)</f>
        <v>17666.7</v>
      </c>
      <c r="F215" s="17">
        <f t="shared" si="66"/>
        <v>106</v>
      </c>
      <c r="G215" s="57">
        <f>ROUND(('фонд начисленной заработной пла'!G215/'среднесписочная численность'!G215/12)*1000,1)</f>
        <v>18750</v>
      </c>
      <c r="H215" s="17">
        <f t="shared" si="67"/>
        <v>106.1</v>
      </c>
      <c r="I215" s="57">
        <f>ROUND(('фонд начисленной заработной пла'!I215/'среднесписочная численность'!I215/12)*1000,1)</f>
        <v>20000</v>
      </c>
      <c r="J215" s="17">
        <f t="shared" si="68"/>
        <v>113.2</v>
      </c>
      <c r="K215" s="57">
        <f>ROUND(('фонд начисленной заработной пла'!K215/'среднесписочная численность'!I215/12)*1000,1)</f>
        <v>21333.3</v>
      </c>
      <c r="L215" s="17">
        <f t="shared" si="66"/>
        <v>106.7</v>
      </c>
      <c r="M215" s="17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" hidden="1" customHeight="1">
      <c r="A216" s="15" t="s">
        <v>143</v>
      </c>
      <c r="B216" s="57">
        <f>ROUND(('фонд начисленной заработной пла'!B216/'среднесписочная численность'!B216/12)*1000,1)</f>
        <v>21833.3</v>
      </c>
      <c r="C216" s="57">
        <f>ROUND(('фонд начисленной заработной пла'!C216/'среднесписочная численность'!C216/12)*1000,1)</f>
        <v>23111.1</v>
      </c>
      <c r="D216" s="17">
        <f t="shared" si="69"/>
        <v>105.9</v>
      </c>
      <c r="E216" s="57">
        <f>ROUND(('фонд начисленной заработной пла'!E216/'среднесписочная численность'!E216/12)*1000,1)</f>
        <v>24527.8</v>
      </c>
      <c r="F216" s="17">
        <f t="shared" si="66"/>
        <v>106.1</v>
      </c>
      <c r="G216" s="57">
        <f>ROUND(('фонд начисленной заработной пла'!G216/'среднесписочная численность'!G216/12)*1000,1)</f>
        <v>26111.1</v>
      </c>
      <c r="H216" s="17">
        <f t="shared" si="67"/>
        <v>106.5</v>
      </c>
      <c r="I216" s="57">
        <f>ROUND(('фонд начисленной заработной пла'!I216/'среднесписочная численность'!I216/12)*1000,1)</f>
        <v>27777.8</v>
      </c>
      <c r="J216" s="17">
        <f t="shared" si="68"/>
        <v>113.3</v>
      </c>
      <c r="K216" s="57">
        <f>ROUND(('фонд начисленной заработной пла'!K216/'среднесписочная численность'!I216/12)*1000,1)</f>
        <v>29694.400000000001</v>
      </c>
      <c r="L216" s="17">
        <f t="shared" si="66"/>
        <v>106.9</v>
      </c>
      <c r="M216" s="17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" hidden="1" customHeight="1">
      <c r="A217" s="15" t="s">
        <v>9</v>
      </c>
      <c r="B217" s="57">
        <f>ROUND(('фонд начисленной заработной пла'!B217/'среднесписочная численность'!B217/12)*1000,1)</f>
        <v>16833.3</v>
      </c>
      <c r="C217" s="57">
        <f>ROUND(('фонд начисленной заработной пла'!C217/'среднесписочная численность'!C217/12)*1000,1)</f>
        <v>17750</v>
      </c>
      <c r="D217" s="17">
        <f t="shared" si="69"/>
        <v>105.4</v>
      </c>
      <c r="E217" s="57">
        <f>ROUND(('фонд начисленной заработной пла'!E217/'среднесписочная численность'!E217/12)*1000,1)</f>
        <v>18833.3</v>
      </c>
      <c r="F217" s="17">
        <f t="shared" si="66"/>
        <v>106.1</v>
      </c>
      <c r="G217" s="57">
        <f>ROUND(('фонд начисленной заработной пла'!G217/'среднесписочная численность'!G217/12)*1000,1)</f>
        <v>20000</v>
      </c>
      <c r="H217" s="17">
        <f t="shared" si="67"/>
        <v>106.2</v>
      </c>
      <c r="I217" s="57">
        <f>ROUND(('фонд начисленной заработной пла'!I217/'среднесписочная численность'!I217/12)*1000,1)</f>
        <v>21333.3</v>
      </c>
      <c r="J217" s="17">
        <f t="shared" si="68"/>
        <v>113.3</v>
      </c>
      <c r="K217" s="57">
        <f>ROUND(('фонд начисленной заработной пла'!K217/'среднесписочная численность'!I217/12)*1000,1)</f>
        <v>22750</v>
      </c>
      <c r="L217" s="17">
        <f t="shared" si="66"/>
        <v>106.6</v>
      </c>
      <c r="M217" s="17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" hidden="1" customHeight="1">
      <c r="A218" s="15" t="s">
        <v>144</v>
      </c>
      <c r="B218" s="57">
        <f>ROUND(('фонд начисленной заработной пла'!B218/'среднесписочная численность'!B218/12)*1000,1)</f>
        <v>18750</v>
      </c>
      <c r="C218" s="57">
        <f>ROUND(('фонд начисленной заработной пла'!C218/'среднесписочная численность'!C218/12)*1000,1)</f>
        <v>19833.3</v>
      </c>
      <c r="D218" s="17">
        <f t="shared" si="69"/>
        <v>105.8</v>
      </c>
      <c r="E218" s="57">
        <f>ROUND(('фонд начисленной заработной пла'!E218/'среднесписочная численность'!E218/12)*1000,1)</f>
        <v>21083.3</v>
      </c>
      <c r="F218" s="17">
        <f t="shared" si="66"/>
        <v>106.3</v>
      </c>
      <c r="G218" s="57">
        <f>ROUND(('фонд начисленной заработной пла'!G218/'среднесписочная численность'!G218/12)*1000,1)</f>
        <v>22291.7</v>
      </c>
      <c r="H218" s="17">
        <f t="shared" si="67"/>
        <v>105.7</v>
      </c>
      <c r="I218" s="57">
        <f>ROUND(('фонд начисленной заработной пла'!I218/'среднесписочная численность'!I218/12)*1000,1)</f>
        <v>23958.3</v>
      </c>
      <c r="J218" s="17">
        <f t="shared" si="68"/>
        <v>113.6</v>
      </c>
      <c r="K218" s="57">
        <f>ROUND(('фонд начисленной заработной пла'!K218/'среднесписочная численность'!I218/12)*1000,1)</f>
        <v>25541.7</v>
      </c>
      <c r="L218" s="17">
        <f t="shared" si="66"/>
        <v>106.6</v>
      </c>
      <c r="M218" s="17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" hidden="1" customHeight="1">
      <c r="A219" s="15" t="s">
        <v>145</v>
      </c>
      <c r="B219" s="57">
        <f>ROUND(('фонд начисленной заработной пла'!B219/'среднесписочная численность'!B219/12)*1000,1)</f>
        <v>23277.8</v>
      </c>
      <c r="C219" s="57">
        <f>ROUND(('фонд начисленной заработной пла'!C219/'среднесписочная численность'!C219/12)*1000,1)</f>
        <v>24638.9</v>
      </c>
      <c r="D219" s="17">
        <f t="shared" si="69"/>
        <v>105.8</v>
      </c>
      <c r="E219" s="57">
        <f>ROUND(('фонд начисленной заработной пла'!E219/'среднесписочная численность'!E219/12)*1000,1)</f>
        <v>26166.7</v>
      </c>
      <c r="F219" s="17">
        <f t="shared" si="66"/>
        <v>106.2</v>
      </c>
      <c r="G219" s="57">
        <f>ROUND(('фонд начисленной заработной пла'!G219/'среднесписочная численность'!G219/12)*1000,1)</f>
        <v>27791.7</v>
      </c>
      <c r="H219" s="17">
        <f t="shared" si="67"/>
        <v>106.2</v>
      </c>
      <c r="I219" s="57">
        <f>ROUND(('фонд начисленной заработной пла'!I219/'среднесписочная численность'!I219/12)*1000,1)</f>
        <v>29722.2</v>
      </c>
      <c r="J219" s="17">
        <f t="shared" si="68"/>
        <v>113.6</v>
      </c>
      <c r="K219" s="57">
        <f>ROUND(('фонд начисленной заработной пла'!K219/'среднесписочная численность'!I219/12)*1000,1)</f>
        <v>31666.7</v>
      </c>
      <c r="L219" s="17">
        <f t="shared" si="66"/>
        <v>106.5</v>
      </c>
      <c r="M219" s="17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" hidden="1" customHeight="1">
      <c r="A220" s="15" t="s">
        <v>9</v>
      </c>
      <c r="B220" s="57">
        <f>ROUND(('фонд начисленной заработной пла'!B220/'среднесписочная численность'!B220/12)*1000,1)</f>
        <v>16666.7</v>
      </c>
      <c r="C220" s="57">
        <f>ROUND(('фонд начисленной заработной пла'!C220/'среднесписочная численность'!C220/12)*1000,1)</f>
        <v>17583.3</v>
      </c>
      <c r="D220" s="17">
        <f t="shared" si="69"/>
        <v>105.5</v>
      </c>
      <c r="E220" s="57">
        <f>ROUND(('фонд начисленной заработной пла'!E220/'среднесписочная численность'!E220/12)*1000,1)</f>
        <v>18666.7</v>
      </c>
      <c r="F220" s="17">
        <f t="shared" si="66"/>
        <v>106.2</v>
      </c>
      <c r="G220" s="57">
        <f>ROUND(('фонд начисленной заработной пла'!G220/'среднесписочная численность'!G220/12)*1000,1)</f>
        <v>19750</v>
      </c>
      <c r="H220" s="17">
        <f t="shared" si="67"/>
        <v>105.8</v>
      </c>
      <c r="I220" s="57">
        <f>ROUND(('фонд начисленной заработной пла'!I220/'среднесписочная численность'!I220/12)*1000,1)</f>
        <v>21166.7</v>
      </c>
      <c r="J220" s="17">
        <f t="shared" si="68"/>
        <v>113.4</v>
      </c>
      <c r="K220" s="57">
        <f>ROUND(('фонд начисленной заработной пла'!K220/'среднесписочная численность'!I220/12)*1000,1)</f>
        <v>22583.3</v>
      </c>
      <c r="L220" s="17">
        <f t="shared" si="66"/>
        <v>106.7</v>
      </c>
      <c r="M220" s="17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" hidden="1" customHeight="1">
      <c r="A221" s="15" t="s">
        <v>146</v>
      </c>
      <c r="B221" s="57">
        <f>ROUND(('фонд начисленной заработной пла'!B221/'среднесписочная численность'!B221/12)*1000,1)</f>
        <v>18000</v>
      </c>
      <c r="C221" s="57">
        <f>ROUND(('фонд начисленной заработной пла'!C221/'среднесписочная численность'!C221/12)*1000,1)</f>
        <v>19000</v>
      </c>
      <c r="D221" s="17">
        <f t="shared" si="69"/>
        <v>105.6</v>
      </c>
      <c r="E221" s="57">
        <f>ROUND(('фонд начисленной заработной пла'!E221/'среднесписочная численность'!E221/12)*1000,1)</f>
        <v>20083.3</v>
      </c>
      <c r="F221" s="17">
        <f t="shared" si="66"/>
        <v>105.7</v>
      </c>
      <c r="G221" s="57">
        <f>ROUND(('фонд начисленной заработной пла'!G221/'среднесписочная численность'!G221/12)*1000,1)</f>
        <v>21250</v>
      </c>
      <c r="H221" s="17">
        <f t="shared" si="67"/>
        <v>105.8</v>
      </c>
      <c r="I221" s="57">
        <f>ROUND(('фонд начисленной заработной пла'!I221/'среднесписочная численность'!I221/12)*1000,1)</f>
        <v>22583.3</v>
      </c>
      <c r="J221" s="17">
        <f t="shared" si="68"/>
        <v>112.4</v>
      </c>
      <c r="K221" s="57">
        <f>ROUND(('фонд начисленной заработной пла'!K221/'среднесписочная численность'!I221/12)*1000,1)</f>
        <v>24083.3</v>
      </c>
      <c r="L221" s="17">
        <f t="shared" si="66"/>
        <v>106.6</v>
      </c>
      <c r="M221" s="17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6.5" hidden="1" customHeight="1">
      <c r="A222" s="15" t="s">
        <v>9</v>
      </c>
      <c r="B222" s="57">
        <f>ROUND(('фонд начисленной заработной пла'!B222/'среднесписочная численность'!B222/12)*1000,1)</f>
        <v>16666.7</v>
      </c>
      <c r="C222" s="57">
        <f>ROUND(('фонд начисленной заработной пла'!C222/'среднесписочная численность'!C222/12)*1000,1)</f>
        <v>17583.3</v>
      </c>
      <c r="D222" s="17">
        <f t="shared" si="69"/>
        <v>105.5</v>
      </c>
      <c r="E222" s="57">
        <f>ROUND(('фонд начисленной заработной пла'!E222/'среднесписочная численность'!E222/12)*1000,1)</f>
        <v>18583.3</v>
      </c>
      <c r="F222" s="17">
        <f t="shared" si="66"/>
        <v>105.7</v>
      </c>
      <c r="G222" s="57">
        <f>ROUND(('фонд начисленной заработной пла'!G222/'среднесписочная численность'!G222/12)*1000,1)</f>
        <v>19583.3</v>
      </c>
      <c r="H222" s="17">
        <f t="shared" si="67"/>
        <v>105.4</v>
      </c>
      <c r="I222" s="57">
        <f>ROUND(('фонд начисленной заработной пла'!I222/'среднесписочная численность'!I222/12)*1000,1)</f>
        <v>21000</v>
      </c>
      <c r="J222" s="17">
        <f t="shared" si="68"/>
        <v>113</v>
      </c>
      <c r="K222" s="57">
        <f>ROUND(('фонд начисленной заработной пла'!K222/'среднесписочная численность'!I222/12)*1000,1)</f>
        <v>22333.3</v>
      </c>
      <c r="L222" s="17">
        <f t="shared" si="66"/>
        <v>106.3</v>
      </c>
      <c r="M222" s="17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6.5" hidden="1" customHeight="1">
      <c r="A223" s="15" t="s">
        <v>148</v>
      </c>
      <c r="B223" s="57">
        <f>ROUND(('фонд начисленной заработной пла'!B223/'среднесписочная численность'!B223/12)*1000,1)</f>
        <v>18583.3</v>
      </c>
      <c r="C223" s="57">
        <f>ROUND(('фонд начисленной заработной пла'!C223/'среднесписочная численность'!C223/12)*1000,1)</f>
        <v>19666.7</v>
      </c>
      <c r="D223" s="17">
        <f t="shared" si="69"/>
        <v>105.8</v>
      </c>
      <c r="E223" s="57">
        <f>ROUND(('фонд начисленной заработной пла'!E223/'среднесписочная численность'!E223/12)*1000,1)</f>
        <v>20833.3</v>
      </c>
      <c r="F223" s="17">
        <f t="shared" si="66"/>
        <v>105.9</v>
      </c>
      <c r="G223" s="57">
        <f>ROUND(('фонд начисленной заработной пла'!G223/'среднесписочная численность'!G223/12)*1000,1)</f>
        <v>22000</v>
      </c>
      <c r="H223" s="17">
        <f t="shared" si="67"/>
        <v>105.6</v>
      </c>
      <c r="I223" s="57">
        <f>ROUND(('фонд начисленной заработной пла'!I223/'среднесписочная численность'!I223/12)*1000,1)</f>
        <v>23583.3</v>
      </c>
      <c r="J223" s="17">
        <f t="shared" si="68"/>
        <v>113.2</v>
      </c>
      <c r="K223" s="57">
        <f>ROUND(('фонд начисленной заработной пла'!K223/'среднесписочная численность'!I223/12)*1000,1)</f>
        <v>25166.7</v>
      </c>
      <c r="L223" s="17">
        <f t="shared" si="66"/>
        <v>106.7</v>
      </c>
      <c r="M223" s="17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6.5" hidden="1" customHeight="1">
      <c r="A224" s="15" t="s">
        <v>9</v>
      </c>
      <c r="B224" s="57">
        <f>ROUND(('фонд начисленной заработной пла'!B224/'среднесписочная численность'!B224/12)*1000,1)</f>
        <v>16916.7</v>
      </c>
      <c r="C224" s="57">
        <f>ROUND(('фонд начисленной заработной пла'!C224/'среднесписочная численность'!C224/12)*1000,1)</f>
        <v>17916.7</v>
      </c>
      <c r="D224" s="17">
        <f t="shared" si="69"/>
        <v>105.9</v>
      </c>
      <c r="E224" s="57">
        <f>ROUND(('фонд начисленной заработной пла'!E224/'среднесписочная численность'!E224/12)*1000,1)</f>
        <v>19000</v>
      </c>
      <c r="F224" s="17">
        <f t="shared" si="66"/>
        <v>106</v>
      </c>
      <c r="G224" s="57">
        <f>ROUND(('фонд начисленной заработной пла'!G224/'среднесписочная численность'!G224/12)*1000,1)</f>
        <v>20166.7</v>
      </c>
      <c r="H224" s="17">
        <f t="shared" si="67"/>
        <v>106.1</v>
      </c>
      <c r="I224" s="57">
        <f>ROUND(('фонд начисленной заработной пла'!I224/'среднесписочная численность'!I224/12)*1000,1)</f>
        <v>21500</v>
      </c>
      <c r="J224" s="17">
        <f t="shared" si="68"/>
        <v>113.2</v>
      </c>
      <c r="K224" s="57">
        <f>ROUND(('фонд начисленной заработной пла'!K224/'среднесписочная численность'!I224/12)*1000,1)</f>
        <v>22916.7</v>
      </c>
      <c r="L224" s="17">
        <f t="shared" si="66"/>
        <v>106.6</v>
      </c>
      <c r="M224" s="17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6.5" hidden="1" customHeight="1">
      <c r="A225" s="15" t="s">
        <v>149</v>
      </c>
      <c r="B225" s="57">
        <f>ROUND(('фонд начисленной заработной пла'!B227/'среднесписочная численность'!B227/12)*1000,1)</f>
        <v>20666.7</v>
      </c>
      <c r="C225" s="57">
        <f>ROUND(('фонд начисленной заработной пла'!C227/'среднесписочная численность'!C227/12)*1000,1)</f>
        <v>21875</v>
      </c>
      <c r="D225" s="17">
        <f t="shared" si="69"/>
        <v>105.8</v>
      </c>
      <c r="E225" s="57">
        <f>ROUND(('фонд начисленной заработной пла'!E227/'среднесписочная численность'!E227/12)*1000,1)</f>
        <v>23208.3</v>
      </c>
      <c r="F225" s="17">
        <f t="shared" si="66"/>
        <v>106.1</v>
      </c>
      <c r="G225" s="57">
        <f>ROUND(('фонд начисленной заработной пла'!G225/'среднесписочная численность'!G225/12)*1000,1)</f>
        <v>20666.7</v>
      </c>
      <c r="H225" s="17">
        <f t="shared" si="67"/>
        <v>89</v>
      </c>
      <c r="I225" s="57">
        <f>ROUND(('фонд начисленной заработной пла'!I225/'среднесписочная численность'!I225/12)*1000,1)</f>
        <v>22000</v>
      </c>
      <c r="J225" s="17">
        <f t="shared" si="68"/>
        <v>94.8</v>
      </c>
      <c r="K225" s="57">
        <f>ROUND(('фонд начисленной заработной пла'!K227/'среднесписочная численность'!I227/12)*1000,1)</f>
        <v>28125</v>
      </c>
      <c r="L225" s="17">
        <f t="shared" si="66"/>
        <v>127.8</v>
      </c>
      <c r="M225" s="17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6.5" hidden="1" customHeight="1">
      <c r="A226" s="15" t="s">
        <v>9</v>
      </c>
      <c r="B226" s="57">
        <f>ROUND(('фонд начисленной заработной пла'!B228/'среднесписочная численность'!B228/12)*1000,1)</f>
        <v>17250</v>
      </c>
      <c r="C226" s="57">
        <f>ROUND(('фонд начисленной заработной пла'!C228/'среднесписочная численность'!C228/12)*1000,1)</f>
        <v>18250</v>
      </c>
      <c r="D226" s="17">
        <f t="shared" si="69"/>
        <v>105.8</v>
      </c>
      <c r="E226" s="57">
        <f>ROUND(('фонд начисленной заработной пла'!E228/'среднесписочная численность'!E228/12)*1000,1)</f>
        <v>19333.3</v>
      </c>
      <c r="F226" s="17">
        <f t="shared" si="66"/>
        <v>105.9</v>
      </c>
      <c r="G226" s="57">
        <f>ROUND(('фонд начисленной заработной пла'!G226/'среднесписочная численность'!G226/12)*1000,1)</f>
        <v>20833.3</v>
      </c>
      <c r="H226" s="17">
        <f t="shared" si="67"/>
        <v>107.8</v>
      </c>
      <c r="I226" s="57">
        <f>ROUND(('фонд начисленной заработной пла'!I226/'среднесписочная численность'!I226/12)*1000,1)</f>
        <v>22250</v>
      </c>
      <c r="J226" s="17">
        <f t="shared" si="68"/>
        <v>115.1</v>
      </c>
      <c r="K226" s="57">
        <f>ROUND(('фонд начисленной заработной пла'!K228/'среднесписочная численность'!I228/12)*1000,1)</f>
        <v>23333.3</v>
      </c>
      <c r="L226" s="17">
        <f t="shared" si="66"/>
        <v>104.9</v>
      </c>
      <c r="M226" s="17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6.5" hidden="1" customHeight="1">
      <c r="A227" s="15" t="s">
        <v>150</v>
      </c>
      <c r="B227" s="57">
        <f>ROUND(('фонд начисленной заработной пла'!B229/'среднесписочная численность'!B229/12)*1000,1)</f>
        <v>16833.3</v>
      </c>
      <c r="C227" s="57">
        <f>ROUND(('фонд начисленной заработной пла'!C229/'среднесписочная численность'!C229/12)*1000,1)</f>
        <v>17791.7</v>
      </c>
      <c r="D227" s="17">
        <f t="shared" si="69"/>
        <v>105.7</v>
      </c>
      <c r="E227" s="57">
        <f>ROUND(('фонд начисленной заработной пла'!E229/'среднесписочная численность'!E229/12)*1000,1)</f>
        <v>18875</v>
      </c>
      <c r="F227" s="17">
        <f t="shared" si="66"/>
        <v>106.1</v>
      </c>
      <c r="G227" s="57">
        <f>ROUND(('фонд начисленной заработной пла'!G227/'среднесписочная численность'!G227/12)*1000,1)</f>
        <v>24666.7</v>
      </c>
      <c r="H227" s="17">
        <f t="shared" si="67"/>
        <v>130.69999999999999</v>
      </c>
      <c r="I227" s="57">
        <f>ROUND(('фонд начисленной заработной пла'!I227/'среднесписочная численность'!I227/12)*1000,1)</f>
        <v>26333.3</v>
      </c>
      <c r="J227" s="17">
        <f t="shared" si="68"/>
        <v>139.5</v>
      </c>
      <c r="K227" s="57">
        <f>ROUND(('фонд начисленной заработной пла'!K229/'среднесписочная численность'!I229/12)*1000,1)</f>
        <v>22833.3</v>
      </c>
      <c r="L227" s="17">
        <f t="shared" si="66"/>
        <v>86.7</v>
      </c>
      <c r="M227" s="17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6.5" hidden="1" customHeight="1">
      <c r="A228" s="15" t="s">
        <v>9</v>
      </c>
      <c r="B228" s="57">
        <f>ROUND(('фонд начисленной заработной пла'!B230/'среднесписочная численность'!B230/12)*1000,1)</f>
        <v>16750</v>
      </c>
      <c r="C228" s="57">
        <f>ROUND(('фонд начисленной заработной пла'!C230/'среднесписочная численность'!C230/12)*1000,1)</f>
        <v>17666.7</v>
      </c>
      <c r="D228" s="17">
        <f t="shared" si="69"/>
        <v>105.5</v>
      </c>
      <c r="E228" s="57">
        <f>ROUND(('фонд начисленной заработной пла'!E230/'среднесписочная численность'!E230/12)*1000,1)</f>
        <v>18750</v>
      </c>
      <c r="F228" s="17">
        <f t="shared" si="66"/>
        <v>106.1</v>
      </c>
      <c r="G228" s="57">
        <f>ROUND(('фонд начисленной заработной пла'!G228/'среднесписочная численность'!G228/12)*1000,1)</f>
        <v>20583.3</v>
      </c>
      <c r="H228" s="17">
        <f t="shared" si="67"/>
        <v>109.8</v>
      </c>
      <c r="I228" s="57">
        <f>ROUND(('фонд начисленной заработной пла'!I228/'среднесписочная численность'!I228/12)*1000,1)</f>
        <v>21833.3</v>
      </c>
      <c r="J228" s="17">
        <f t="shared" si="68"/>
        <v>116.4</v>
      </c>
      <c r="K228" s="57">
        <f>ROUND(('фонд начисленной заработной пла'!K230/'среднесписочная численность'!I230/12)*1000,1)</f>
        <v>22666.7</v>
      </c>
      <c r="L228" s="17">
        <f t="shared" si="66"/>
        <v>103.8</v>
      </c>
      <c r="M228" s="17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6.5" hidden="1" customHeight="1">
      <c r="A229" s="15" t="s">
        <v>151</v>
      </c>
      <c r="B229" s="57">
        <f>ROUND(('фонд начисленной заработной пла'!B231/'среднесписочная численность'!B231/12)*1000,1)</f>
        <v>18750</v>
      </c>
      <c r="C229" s="57">
        <f>ROUND(('фонд начисленной заработной пла'!C231/'среднесписочная численность'!C231/12)*1000,1)</f>
        <v>19833.3</v>
      </c>
      <c r="D229" s="17">
        <f t="shared" si="69"/>
        <v>105.8</v>
      </c>
      <c r="E229" s="57">
        <f>ROUND(('фонд начисленной заработной пла'!E231/'среднесписочная численность'!E231/12)*1000,1)</f>
        <v>21041.7</v>
      </c>
      <c r="F229" s="17">
        <f t="shared" si="66"/>
        <v>106.1</v>
      </c>
      <c r="G229" s="57">
        <f>ROUND(('фонд начисленной заработной пла'!G229/'среднесписочная численность'!G229/12)*1000,1)</f>
        <v>20000</v>
      </c>
      <c r="H229" s="17">
        <f t="shared" si="67"/>
        <v>95</v>
      </c>
      <c r="I229" s="57">
        <f>ROUND(('фонд начисленной заработной пла'!I229/'среднесписочная численность'!I229/12)*1000,1)</f>
        <v>21375</v>
      </c>
      <c r="J229" s="17">
        <f t="shared" si="68"/>
        <v>101.6</v>
      </c>
      <c r="K229" s="57">
        <f>ROUND(('фонд начисленной заработной пла'!K231/'среднесписочная численность'!I231/12)*1000,1)</f>
        <v>25458.3</v>
      </c>
      <c r="L229" s="17">
        <f t="shared" si="66"/>
        <v>119.1</v>
      </c>
      <c r="M229" s="17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6.5" hidden="1" customHeight="1">
      <c r="A230" s="15" t="s">
        <v>152</v>
      </c>
      <c r="B230" s="57">
        <f>ROUND(('фонд начисленной заработной пла'!B232/'среднесписочная численность'!B232/12)*1000,1)</f>
        <v>19444.400000000001</v>
      </c>
      <c r="C230" s="57">
        <f>ROUND(('фонд начисленной заработной пла'!C232/'среднесписочная численность'!C232/12)*1000,1)</f>
        <v>20583.3</v>
      </c>
      <c r="D230" s="17">
        <f t="shared" si="69"/>
        <v>105.9</v>
      </c>
      <c r="E230" s="57">
        <f>ROUND(('фонд начисленной заработной пла'!E232/'среднесписочная численность'!E232/12)*1000,1)</f>
        <v>21861.1</v>
      </c>
      <c r="F230" s="17">
        <f t="shared" si="66"/>
        <v>106.2</v>
      </c>
      <c r="G230" s="57">
        <f>ROUND(('фонд начисленной заработной пла'!G230/'среднесписочная численность'!G230/12)*1000,1)</f>
        <v>20000</v>
      </c>
      <c r="H230" s="17">
        <f t="shared" si="67"/>
        <v>91.5</v>
      </c>
      <c r="I230" s="57">
        <f>ROUND(('фонд начисленной заработной пла'!I230/'среднесписочная численность'!I230/12)*1000,1)</f>
        <v>21250</v>
      </c>
      <c r="J230" s="17">
        <f t="shared" si="68"/>
        <v>97.2</v>
      </c>
      <c r="K230" s="57">
        <f>ROUND(('фонд начисленной заработной пла'!K232/'среднесписочная численность'!I232/12)*1000,1)</f>
        <v>26472.2</v>
      </c>
      <c r="L230" s="17">
        <f t="shared" si="66"/>
        <v>124.6</v>
      </c>
      <c r="M230" s="17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hidden="1" customHeight="1">
      <c r="A231" s="15" t="s">
        <v>9</v>
      </c>
      <c r="B231" s="57">
        <f>ROUND(('фонд начисленной заработной пла'!B233/'среднесписочная численность'!B233/12)*1000,1)</f>
        <v>16666.7</v>
      </c>
      <c r="C231" s="57">
        <f>ROUND(('фонд начисленной заработной пла'!C233/'среднесписочная численность'!C233/12)*1000,1)</f>
        <v>17583.3</v>
      </c>
      <c r="D231" s="17">
        <f t="shared" si="69"/>
        <v>105.5</v>
      </c>
      <c r="E231" s="57">
        <f>ROUND(('фонд начисленной заработной пла'!E233/'среднесписочная численность'!E233/12)*1000,1)</f>
        <v>18666.7</v>
      </c>
      <c r="F231" s="17">
        <f t="shared" si="66"/>
        <v>106.2</v>
      </c>
      <c r="G231" s="57">
        <f>ROUND(('фонд начисленной заработной пла'!G231/'среднесписочная численность'!G231/12)*1000,1)</f>
        <v>22375</v>
      </c>
      <c r="H231" s="17">
        <f t="shared" si="67"/>
        <v>119.9</v>
      </c>
      <c r="I231" s="57">
        <f>ROUND(('фонд начисленной заработной пла'!I231/'среднесписочная численность'!I231/12)*1000,1)</f>
        <v>23833.3</v>
      </c>
      <c r="J231" s="17">
        <f t="shared" si="68"/>
        <v>127.7</v>
      </c>
      <c r="K231" s="57">
        <f>ROUND(('фонд начисленной заработной пла'!K233/'среднесписочная численность'!I233/12)*1000,1)</f>
        <v>22500</v>
      </c>
      <c r="L231" s="17">
        <f t="shared" si="66"/>
        <v>94.4</v>
      </c>
      <c r="M231" s="17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hidden="1" customHeight="1">
      <c r="A232" s="15" t="s">
        <v>153</v>
      </c>
      <c r="B232" s="57">
        <f>ROUND(('фонд начисленной заработной пла'!B234/'среднесписочная численность'!B234/12)*1000,1)</f>
        <v>17500</v>
      </c>
      <c r="C232" s="57">
        <f>ROUND(('фонд начисленной заработной пла'!C234/'среднесписочная численность'!C234/12)*1000,1)</f>
        <v>18500</v>
      </c>
      <c r="D232" s="17">
        <f t="shared" si="69"/>
        <v>105.7</v>
      </c>
      <c r="E232" s="57">
        <f>ROUND(('фонд начисленной заработной пла'!E234/'среднесписочная численность'!E234/12)*1000,1)</f>
        <v>19583.3</v>
      </c>
      <c r="F232" s="17">
        <f t="shared" si="66"/>
        <v>105.9</v>
      </c>
      <c r="G232" s="57">
        <f>ROUND(('фонд начисленной заработной пла'!G232/'среднесписочная численность'!G232/12)*1000,1)</f>
        <v>23138.9</v>
      </c>
      <c r="H232" s="17">
        <f t="shared" si="67"/>
        <v>118.2</v>
      </c>
      <c r="I232" s="57">
        <f>ROUND(('фонд начисленной заработной пла'!I232/'среднесписочная численность'!I232/12)*1000,1)</f>
        <v>24777.8</v>
      </c>
      <c r="J232" s="17">
        <f t="shared" si="68"/>
        <v>126.5</v>
      </c>
      <c r="K232" s="57">
        <f>ROUND(('фонд начисленной заработной пла'!K234/'среднесписочная численность'!I234/12)*1000,1)</f>
        <v>23583.3</v>
      </c>
      <c r="L232" s="17">
        <f t="shared" si="66"/>
        <v>95.2</v>
      </c>
      <c r="M232" s="17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hidden="1" customHeight="1">
      <c r="A233" s="15" t="s">
        <v>9</v>
      </c>
      <c r="B233" s="57">
        <f>ROUND(('фонд начисленной заработной пла'!B235/'среднесписочная численность'!B235/12)*1000,1)</f>
        <v>16583.3</v>
      </c>
      <c r="C233" s="57">
        <f>ROUND(('фонд начисленной заработной пла'!C235/'среднесписочная численность'!C235/12)*1000,1)</f>
        <v>17500</v>
      </c>
      <c r="D233" s="17">
        <f t="shared" si="69"/>
        <v>105.5</v>
      </c>
      <c r="E233" s="57">
        <f>ROUND(('фонд начисленной заработной пла'!E235/'среднесписочная численность'!E235/12)*1000,1)</f>
        <v>18583.3</v>
      </c>
      <c r="F233" s="17">
        <f t="shared" si="66"/>
        <v>106.2</v>
      </c>
      <c r="G233" s="57">
        <f>ROUND(('фонд начисленной заработной пла'!G233/'среднесписочная численность'!G233/12)*1000,1)</f>
        <v>19666.7</v>
      </c>
      <c r="H233" s="17">
        <f t="shared" si="67"/>
        <v>105.8</v>
      </c>
      <c r="I233" s="57">
        <f>ROUND(('фонд начисленной заработной пла'!I233/'среднесписочная численность'!I233/12)*1000,1)</f>
        <v>21083.3</v>
      </c>
      <c r="J233" s="17">
        <f t="shared" si="68"/>
        <v>113.5</v>
      </c>
      <c r="K233" s="57">
        <f>ROUND(('фонд начисленной заработной пла'!K235/'среднесписочная численность'!I235/12)*1000,1)</f>
        <v>22500</v>
      </c>
      <c r="L233" s="17">
        <f t="shared" si="66"/>
        <v>106.7</v>
      </c>
      <c r="M233" s="17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hidden="1" customHeight="1">
      <c r="A234" s="15" t="s">
        <v>154</v>
      </c>
      <c r="B234" s="57">
        <f>ROUND(('фонд начисленной заработной пла'!B236/'среднесписочная численность'!B236/12)*1000,1)</f>
        <v>17500</v>
      </c>
      <c r="C234" s="57">
        <f>ROUND(('фонд начисленной заработной пла'!C236/'среднесписочная численность'!C236/12)*1000,1)</f>
        <v>18500</v>
      </c>
      <c r="D234" s="17">
        <f t="shared" si="69"/>
        <v>105.7</v>
      </c>
      <c r="E234" s="57">
        <f>ROUND(('фонд начисленной заработной пла'!E236/'среднесписочная численность'!E236/12)*1000,1)</f>
        <v>19666.7</v>
      </c>
      <c r="F234" s="17">
        <f t="shared" si="66"/>
        <v>106.3</v>
      </c>
      <c r="G234" s="57">
        <f>ROUND(('фонд начисленной заработной пла'!G234/'среднесписочная численность'!G234/12)*1000,1)</f>
        <v>20833.3</v>
      </c>
      <c r="H234" s="17">
        <f t="shared" si="67"/>
        <v>105.9</v>
      </c>
      <c r="I234" s="57">
        <f>ROUND(('фонд начисленной заработной пла'!I234/'среднесписочная численность'!I234/12)*1000,1)</f>
        <v>22083.3</v>
      </c>
      <c r="J234" s="17">
        <f t="shared" si="68"/>
        <v>112.3</v>
      </c>
      <c r="K234" s="57">
        <f>ROUND(('фонд начисленной заработной пла'!K236/'среднесписочная численность'!I236/12)*1000,1)</f>
        <v>23750</v>
      </c>
      <c r="L234" s="17">
        <f t="shared" si="66"/>
        <v>107.5</v>
      </c>
      <c r="M234" s="17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hidden="1" customHeight="1">
      <c r="A235" s="15" t="s">
        <v>9</v>
      </c>
      <c r="B235" s="57">
        <f>ROUND(('фонд начисленной заработной пла'!B237/'среднесписочная численность'!B237/12)*1000,1)</f>
        <v>17083.3</v>
      </c>
      <c r="C235" s="57">
        <f>ROUND(('фонд начисленной заработной пла'!C237/'среднесписочная численность'!C237/12)*1000,1)</f>
        <v>18083.3</v>
      </c>
      <c r="D235" s="17">
        <f t="shared" si="69"/>
        <v>105.9</v>
      </c>
      <c r="E235" s="57">
        <f>ROUND(('фонд начисленной заработной пла'!E237/'среднесписочная численность'!E237/12)*1000,1)</f>
        <v>19250</v>
      </c>
      <c r="F235" s="17">
        <f t="shared" si="66"/>
        <v>106.5</v>
      </c>
      <c r="G235" s="57">
        <f>ROUND(('фонд начисленной заработной пла'!G235/'среднесписочная численность'!G235/12)*1000,1)</f>
        <v>19750</v>
      </c>
      <c r="H235" s="17">
        <f t="shared" si="67"/>
        <v>102.6</v>
      </c>
      <c r="I235" s="57">
        <f>ROUND(('фонд начисленной заработной пла'!I235/'среднесписочная численность'!I235/12)*1000,1)</f>
        <v>21083.3</v>
      </c>
      <c r="J235" s="17">
        <f t="shared" si="68"/>
        <v>109.5</v>
      </c>
      <c r="K235" s="57">
        <f>ROUND(('фонд начисленной заработной пла'!K237/'среднесписочная численность'!I237/12)*1000,1)</f>
        <v>23250</v>
      </c>
      <c r="L235" s="17">
        <f t="shared" si="66"/>
        <v>110.3</v>
      </c>
      <c r="M235" s="17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hidden="1" customHeight="1">
      <c r="A236" s="15" t="s">
        <v>155</v>
      </c>
      <c r="B236" s="57">
        <f>ROUND(('фонд начисленной заработной пла'!B238/'среднесписочная численность'!B238/12)*1000,1)</f>
        <v>17666.7</v>
      </c>
      <c r="C236" s="57">
        <f>ROUND(('фонд начисленной заработной пла'!C238/'среднесписочная численность'!C238/12)*1000,1)</f>
        <v>18666.7</v>
      </c>
      <c r="D236" s="17">
        <f t="shared" si="69"/>
        <v>105.7</v>
      </c>
      <c r="E236" s="57">
        <f>ROUND(('фонд начисленной заработной пла'!E238/'среднесписочная численность'!E238/12)*1000,1)</f>
        <v>19750</v>
      </c>
      <c r="F236" s="17">
        <f t="shared" si="66"/>
        <v>105.8</v>
      </c>
      <c r="G236" s="57">
        <f>ROUND(('фонд начисленной заработной пла'!G236/'среднесписочная численность'!G236/12)*1000,1)</f>
        <v>20916.7</v>
      </c>
      <c r="H236" s="17">
        <f t="shared" si="67"/>
        <v>105.9</v>
      </c>
      <c r="I236" s="57">
        <f>ROUND(('фонд начисленной заработной пла'!I236/'среднесписочная численность'!I236/12)*1000,1)</f>
        <v>22166.7</v>
      </c>
      <c r="J236" s="17">
        <f t="shared" si="68"/>
        <v>112.2</v>
      </c>
      <c r="K236" s="57">
        <f>ROUND(('фонд начисленной заработной пла'!K238/'среднесписочная численность'!I238/12)*1000,1)</f>
        <v>23916.7</v>
      </c>
      <c r="L236" s="17">
        <f t="shared" si="66"/>
        <v>107.9</v>
      </c>
      <c r="M236" s="17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hidden="1" customHeight="1">
      <c r="A237" s="15" t="s">
        <v>9</v>
      </c>
      <c r="B237" s="57">
        <f>ROUND(('фонд начисленной заработной пла'!B239/'среднесписочная численность'!B239/12)*1000,1)</f>
        <v>16583.3</v>
      </c>
      <c r="C237" s="57">
        <f>ROUND(('фонд начисленной заработной пла'!C239/'среднесписочная численность'!C239/12)*1000,1)</f>
        <v>17500</v>
      </c>
      <c r="D237" s="17">
        <f t="shared" si="69"/>
        <v>105.5</v>
      </c>
      <c r="E237" s="57">
        <f>ROUND(('фонд начисленной заработной пла'!E239/'среднесписочная численность'!E239/12)*1000,1)</f>
        <v>18666.7</v>
      </c>
      <c r="F237" s="17">
        <f t="shared" si="66"/>
        <v>106.7</v>
      </c>
      <c r="G237" s="57">
        <f>ROUND(('фонд начисленной заработной пла'!G237/'среднесписочная численность'!G237/12)*1000,1)</f>
        <v>20500</v>
      </c>
      <c r="H237" s="17">
        <f t="shared" si="67"/>
        <v>109.8</v>
      </c>
      <c r="I237" s="57">
        <f>ROUND(('фонд начисленной заработной пла'!I237/'среднесписочная численность'!I237/12)*1000,1)</f>
        <v>21750</v>
      </c>
      <c r="J237" s="17">
        <f t="shared" si="68"/>
        <v>116.5</v>
      </c>
      <c r="K237" s="57">
        <f>ROUND(('фонд начисленной заработной пла'!K239/'среднесписочная численность'!I239/12)*1000,1)</f>
        <v>22750</v>
      </c>
      <c r="L237" s="17">
        <f t="shared" si="66"/>
        <v>104.6</v>
      </c>
      <c r="M237" s="17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idden="1">
      <c r="A238" s="30" t="s">
        <v>6</v>
      </c>
      <c r="B238" s="33">
        <f>ROUND(('фонд начисленной заработной пла'!B240/'среднесписочная численность'!B240/12)*1000,1)</f>
        <v>28238.1</v>
      </c>
      <c r="C238" s="33">
        <f>ROUND(('фонд начисленной заработной пла'!C240/'среднесписочная численность'!C240/12)*1000,1)</f>
        <v>29956</v>
      </c>
      <c r="D238" s="31">
        <f t="shared" si="69"/>
        <v>106.1</v>
      </c>
      <c r="E238" s="33">
        <f>ROUND(('фонд начисленной заработной пла'!E240/'среднесписочная численность'!E240/12)*1000,1)</f>
        <v>31036.5</v>
      </c>
      <c r="F238" s="31">
        <f t="shared" si="45"/>
        <v>103.6</v>
      </c>
      <c r="G238" s="33">
        <f>ROUND(('фонд начисленной заработной пла'!G240/'среднесписочная численность'!G240/12)*1000,1)</f>
        <v>32520.3</v>
      </c>
      <c r="H238" s="31">
        <f t="shared" si="45"/>
        <v>104.8</v>
      </c>
      <c r="I238" s="33">
        <f>ROUND(('фонд начисленной заработной пла'!I240/'среднесписочная численность'!I240/12)*1000,1)</f>
        <v>34154.800000000003</v>
      </c>
      <c r="J238" s="31">
        <f t="shared" si="45"/>
        <v>105</v>
      </c>
      <c r="K238" s="33">
        <f>ROUND(('фонд начисленной заработной пла'!K240/'среднесписочная численность'!K240/12)*1000,1)</f>
        <v>36081.9</v>
      </c>
      <c r="L238" s="31">
        <f t="shared" si="45"/>
        <v>105.6</v>
      </c>
      <c r="M238" s="31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idden="1">
      <c r="A239" s="15"/>
      <c r="B239" s="12"/>
      <c r="C239" s="12"/>
      <c r="D239" s="8"/>
      <c r="E239" s="12"/>
      <c r="F239" s="8"/>
      <c r="G239" s="12"/>
      <c r="H239" s="8"/>
      <c r="I239" s="12"/>
      <c r="J239" s="8"/>
      <c r="K239" s="12"/>
      <c r="L239" s="8"/>
      <c r="M239" s="8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4.25" hidden="1" customHeight="1">
      <c r="A240" s="38" t="s">
        <v>53</v>
      </c>
      <c r="B240" s="35"/>
      <c r="C240" s="35"/>
      <c r="D240" s="36"/>
      <c r="E240" s="35"/>
      <c r="F240" s="36"/>
      <c r="G240" s="35"/>
      <c r="H240" s="36"/>
      <c r="I240" s="35"/>
      <c r="J240" s="36"/>
      <c r="K240" s="35"/>
      <c r="L240" s="36"/>
      <c r="M240" s="36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4.25" hidden="1" customHeight="1">
      <c r="A241" s="39" t="s">
        <v>52</v>
      </c>
      <c r="B241" s="35"/>
      <c r="C241" s="35"/>
      <c r="D241" s="36"/>
      <c r="E241" s="35"/>
      <c r="F241" s="36"/>
      <c r="G241" s="35"/>
      <c r="H241" s="36"/>
      <c r="I241" s="35"/>
      <c r="J241" s="36"/>
      <c r="K241" s="35"/>
      <c r="L241" s="36"/>
      <c r="M241" s="36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" hidden="1" customHeight="1">
      <c r="A242" s="37" t="str">
        <f>'фонд начисленной заработной пла'!A244</f>
        <v>п.Глушково</v>
      </c>
      <c r="B242" s="35">
        <f>'фонд начисленной заработной пла'!B244/'среднесписочная численность'!B244/12*1000</f>
        <v>31129.810847326771</v>
      </c>
      <c r="C242" s="35">
        <f>'фонд начисленной заработной пла'!C244/'среднесписочная численность'!C244/12*1000</f>
        <v>33226.456599286561</v>
      </c>
      <c r="D242" s="36">
        <f t="shared" ref="D242:D265" si="70">ROUND(C242/B242*100,1)</f>
        <v>106.7</v>
      </c>
      <c r="E242" s="35">
        <f>'фонд начисленной заработной пла'!E244/'среднесписочная численность'!E244/12*1000</f>
        <v>34882.564409826242</v>
      </c>
      <c r="F242" s="36">
        <f t="shared" si="45"/>
        <v>105</v>
      </c>
      <c r="G242" s="35">
        <f>'фонд начисленной заработной пла'!G244/'среднесписочная численность'!G244/12*1000</f>
        <v>36531.306171360091</v>
      </c>
      <c r="H242" s="36">
        <f t="shared" si="46"/>
        <v>104.7</v>
      </c>
      <c r="I242" s="35">
        <f>'фонд начисленной заработной пла'!G244/'среднесписочная численность'!G244/12*1000</f>
        <v>36531.306171360091</v>
      </c>
      <c r="J242" s="36">
        <f t="shared" ref="J242:J265" si="71">ROUND(I242/E242*100,1)</f>
        <v>104.7</v>
      </c>
      <c r="K242" s="35">
        <f>'фонд начисленной заработной пла'!K244/'среднесписочная численность'!I244/12*1000</f>
        <v>40599.301397205585</v>
      </c>
      <c r="L242" s="36">
        <f t="shared" ref="L242:L265" si="72">ROUND(K242/G242*100,1)</f>
        <v>111.1</v>
      </c>
      <c r="M242" s="36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" hidden="1" customHeight="1">
      <c r="A243" s="37" t="str">
        <f>'фонд начисленной заработной пла'!A245</f>
        <v>П.Теткино</v>
      </c>
      <c r="B243" s="35">
        <f>'фонд начисленной заработной пла'!B245/'среднесписочная численность'!B245/12*1000</f>
        <v>24894.256248118036</v>
      </c>
      <c r="C243" s="35">
        <f>'фонд начисленной заработной пла'!C245/'среднесписочная численность'!C245/12*1000</f>
        <v>26494.689889549703</v>
      </c>
      <c r="D243" s="36">
        <f t="shared" si="70"/>
        <v>106.4</v>
      </c>
      <c r="E243" s="35">
        <f>'фонд начисленной заработной пла'!E245/'среднесписочная численность'!E245/12*1000</f>
        <v>27691.454202077435</v>
      </c>
      <c r="F243" s="36">
        <f t="shared" si="45"/>
        <v>104.5</v>
      </c>
      <c r="G243" s="35">
        <f>'фонд начисленной заработной пла'!G245/'среднесписочная численность'!G245/12*1000</f>
        <v>29186.181932640851</v>
      </c>
      <c r="H243" s="36">
        <f t="shared" si="46"/>
        <v>105.4</v>
      </c>
      <c r="I243" s="35">
        <f>'фонд начисленной заработной пла'!G245/'среднесписочная численность'!G245/12*1000</f>
        <v>29186.181932640851</v>
      </c>
      <c r="J243" s="36">
        <f t="shared" si="71"/>
        <v>105.4</v>
      </c>
      <c r="K243" s="35">
        <f>'фонд начисленной заработной пла'!K245/'среднесписочная численность'!I245/12*1000</f>
        <v>32882.07547169811</v>
      </c>
      <c r="L243" s="36">
        <f t="shared" si="72"/>
        <v>112.7</v>
      </c>
      <c r="M243" s="36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hidden="1" customHeight="1">
      <c r="A244" s="37" t="str">
        <f>'фонд начисленной заработной пла'!A246</f>
        <v>Алексеевский с/с</v>
      </c>
      <c r="B244" s="35">
        <f>ROUND(('фонд начисленной заработной пла'!B246/'среднесписочная численность'!B246/12)*1000,1)</f>
        <v>16875</v>
      </c>
      <c r="C244" s="35">
        <f>ROUND(('фонд начисленной заработной пла'!C246/'среднесписочная численность'!C246/12)*1000,1)</f>
        <v>17882.400000000001</v>
      </c>
      <c r="D244" s="36">
        <f t="shared" si="70"/>
        <v>106</v>
      </c>
      <c r="E244" s="35">
        <f>ROUND(('фонд начисленной заработной пла'!E246/'среднесписочная численность'!E246/12)*1000,1)</f>
        <v>18865.2</v>
      </c>
      <c r="F244" s="36">
        <f t="shared" si="45"/>
        <v>105.5</v>
      </c>
      <c r="G244" s="35">
        <f>ROUND(('фонд начисленной заработной пла'!G246/'среднесписочная численность'!G246/12)*1000,1)</f>
        <v>19977.900000000001</v>
      </c>
      <c r="H244" s="36">
        <f t="shared" si="46"/>
        <v>105.9</v>
      </c>
      <c r="I244" s="35">
        <f>ROUND(('фонд начисленной заработной пла'!G246/'среднесписочная численность'!G246/12)*1000,1)</f>
        <v>19977.900000000001</v>
      </c>
      <c r="J244" s="36">
        <f t="shared" si="71"/>
        <v>105.9</v>
      </c>
      <c r="K244" s="35">
        <f>ROUND(('фонд начисленной заработной пла'!K246/'среднесписочная численность'!I246/12)*1000,1)</f>
        <v>22602.9</v>
      </c>
      <c r="L244" s="36">
        <f t="shared" si="72"/>
        <v>113.1</v>
      </c>
      <c r="M244" s="36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hidden="1" customHeight="1">
      <c r="A245" s="37" t="str">
        <f>'фонд начисленной заработной пла'!A247</f>
        <v>Веселовский с/с</v>
      </c>
      <c r="B245" s="35">
        <f>ROUND(('фонд начисленной заработной пла'!B247/'среднесписочная численность'!B247/12)*1000,1)</f>
        <v>20663.2</v>
      </c>
      <c r="C245" s="35">
        <f>ROUND(('фонд начисленной заработной пла'!C247/'среднесписочная численность'!C247/12)*1000,1)</f>
        <v>22639.4</v>
      </c>
      <c r="D245" s="36">
        <f t="shared" si="70"/>
        <v>109.6</v>
      </c>
      <c r="E245" s="35">
        <f>ROUND(('фонд начисленной заработной пла'!E247/'среднесписочная численность'!E247/12)*1000,1)</f>
        <v>24018.9</v>
      </c>
      <c r="F245" s="36">
        <f t="shared" si="45"/>
        <v>106.1</v>
      </c>
      <c r="G245" s="35">
        <f>ROUND(('фонд начисленной заработной пла'!G247/'среднесписочная численность'!G247/12)*1000,1)</f>
        <v>25437.9</v>
      </c>
      <c r="H245" s="36">
        <f t="shared" si="46"/>
        <v>105.9</v>
      </c>
      <c r="I245" s="35">
        <f>ROUND(('фонд начисленной заработной пла'!G247/'среднесписочная численность'!G247/12)*1000,1)</f>
        <v>25437.9</v>
      </c>
      <c r="J245" s="36">
        <f t="shared" si="71"/>
        <v>105.9</v>
      </c>
      <c r="K245" s="35">
        <f>ROUND(('фонд начисленной заработной пла'!K247/'среднесписочная численность'!I247/12)*1000,1)</f>
        <v>28831</v>
      </c>
      <c r="L245" s="36">
        <f t="shared" si="72"/>
        <v>113.3</v>
      </c>
      <c r="M245" s="36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hidden="1" customHeight="1">
      <c r="A246" s="37" t="str">
        <f>'фонд начисленной заработной пла'!A248</f>
        <v>Званновский с/с</v>
      </c>
      <c r="B246" s="35">
        <f>'фонд начисленной заработной пла'!B248/'среднесписочная численность'!B248/12*1000</f>
        <v>20901.855345911947</v>
      </c>
      <c r="C246" s="35">
        <f>'фонд начисленной заработной пла'!C248/'среднесписочная численность'!C248/12*1000</f>
        <v>21450.813008130084</v>
      </c>
      <c r="D246" s="36">
        <f t="shared" si="70"/>
        <v>102.6</v>
      </c>
      <c r="E246" s="35">
        <f>'фонд начисленной заработной пла'!E248/'среднесписочная численность'!E248/12*1000</f>
        <v>22958.699472759225</v>
      </c>
      <c r="F246" s="36">
        <f t="shared" si="45"/>
        <v>107</v>
      </c>
      <c r="G246" s="35">
        <f>'фонд начисленной заработной пла'!G248/'среднесписочная численность'!G248/12*1000</f>
        <v>23936.811594202896</v>
      </c>
      <c r="H246" s="36">
        <f t="shared" si="46"/>
        <v>104.3</v>
      </c>
      <c r="I246" s="35">
        <f>'фонд начисленной заработной пла'!G248/'среднесписочная численность'!G248/12*1000</f>
        <v>23936.811594202896</v>
      </c>
      <c r="J246" s="36">
        <f t="shared" si="71"/>
        <v>104.3</v>
      </c>
      <c r="K246" s="35">
        <f>'фонд начисленной заработной пла'!K248/'среднесписочная численность'!I248/12*1000</f>
        <v>27017.391304347824</v>
      </c>
      <c r="L246" s="36">
        <f t="shared" si="72"/>
        <v>112.9</v>
      </c>
      <c r="M246" s="36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hidden="1" customHeight="1">
      <c r="A247" s="37" t="str">
        <f>'фонд начисленной заработной пла'!A249</f>
        <v>Карыжский с/с</v>
      </c>
      <c r="B247" s="63">
        <f>'фонд начисленной заработной пла'!B249/'среднесписочная численность'!B249/12*1000</f>
        <v>24630.817610062892</v>
      </c>
      <c r="C247" s="63">
        <f>'фонд начисленной заработной пла'!C249/'среднесписочная численность'!C249/12*1000</f>
        <v>28849.940898345154</v>
      </c>
      <c r="D247" s="36">
        <f t="shared" si="70"/>
        <v>117.1</v>
      </c>
      <c r="E247" s="63">
        <f>'фонд начисленной заработной пла'!E249/'среднесписочная численность'!E249/12*1000</f>
        <v>30316.666666666668</v>
      </c>
      <c r="F247" s="36">
        <f t="shared" si="45"/>
        <v>105.1</v>
      </c>
      <c r="G247" s="63">
        <f>'фонд начисленной заработной пла'!G249/'среднесписочная численность'!G249/12*1000</f>
        <v>31994.23076923077</v>
      </c>
      <c r="H247" s="36">
        <f t="shared" si="46"/>
        <v>105.5</v>
      </c>
      <c r="I247" s="63">
        <f>'фонд начисленной заработной пла'!G249/'среднесписочная численность'!G249/12*1000</f>
        <v>31994.23076923077</v>
      </c>
      <c r="J247" s="36">
        <f t="shared" si="71"/>
        <v>105.5</v>
      </c>
      <c r="K247" s="63">
        <f>'фонд начисленной заработной пла'!K249/'среднесписочная численность'!I249/12*1000</f>
        <v>36030.128205128211</v>
      </c>
      <c r="L247" s="36">
        <f t="shared" si="72"/>
        <v>112.6</v>
      </c>
      <c r="M247" s="36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" hidden="1" customHeight="1">
      <c r="A248" s="37" t="str">
        <f>'фонд начисленной заработной пла'!A250</f>
        <v>Кобыльской с/с</v>
      </c>
      <c r="B248" s="35">
        <f>'фонд начисленной заработной пла'!B250/'среднесписочная численность'!B250/12*1000</f>
        <v>24122.395833333332</v>
      </c>
      <c r="C248" s="35">
        <f>'фонд начисленной заработной пла'!C250/'среднесписочная численность'!C250/12*1000</f>
        <v>26782.017543859649</v>
      </c>
      <c r="D248" s="36">
        <f t="shared" si="70"/>
        <v>111</v>
      </c>
      <c r="E248" s="35">
        <f>'фонд начисленной заработной пла'!E250/'среднесписочная численность'!E250/12*1000</f>
        <v>28078.508771929821</v>
      </c>
      <c r="F248" s="36">
        <f t="shared" si="45"/>
        <v>104.8</v>
      </c>
      <c r="G248" s="35">
        <f>'фонд начисленной заработной пла'!G250/'среднесписочная численность'!G250/12*1000</f>
        <v>29575</v>
      </c>
      <c r="H248" s="36">
        <f t="shared" si="46"/>
        <v>105.3</v>
      </c>
      <c r="I248" s="35">
        <f>'фонд начисленной заработной пла'!G250/'среднесписочная численность'!G250/12*1000</f>
        <v>29575</v>
      </c>
      <c r="J248" s="36">
        <f t="shared" si="71"/>
        <v>105.3</v>
      </c>
      <c r="K248" s="35">
        <f>'фонд начисленной заработной пла'!K250/'среднесписочная численность'!I250/12*1000</f>
        <v>33329.385964912282</v>
      </c>
      <c r="L248" s="36">
        <f t="shared" si="72"/>
        <v>112.7</v>
      </c>
      <c r="M248" s="36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hidden="1" customHeight="1">
      <c r="A249" s="37" t="str">
        <f>'фонд начисленной заработной пла'!A251</f>
        <v>Коровяковский с/с</v>
      </c>
      <c r="B249" s="35">
        <f>'фонд начисленной заработной пла'!B251/'среднесписочная численность'!B251/12*1000</f>
        <v>13502.525252525253</v>
      </c>
      <c r="C249" s="35">
        <f>'фонд начисленной заработной пла'!C251/'среднесписочная численность'!C251/12*1000</f>
        <v>14259.259259259259</v>
      </c>
      <c r="D249" s="36">
        <f t="shared" si="70"/>
        <v>105.6</v>
      </c>
      <c r="E249" s="35">
        <f>'фонд начисленной заработной пла'!E251/'среднесписочная численность'!E251/12*1000</f>
        <v>15269.759450171819</v>
      </c>
      <c r="F249" s="36">
        <f t="shared" si="45"/>
        <v>107.1</v>
      </c>
      <c r="G249" s="35">
        <f>'фонд начисленной заработной пла'!G251/'среднесписочная численность'!G251/12*1000</f>
        <v>16144.329896907217</v>
      </c>
      <c r="H249" s="36">
        <f t="shared" si="46"/>
        <v>105.7</v>
      </c>
      <c r="I249" s="35">
        <f>'фонд начисленной заработной пла'!G251/'среднесписочная численность'!G251/12*1000</f>
        <v>16144.329896907217</v>
      </c>
      <c r="J249" s="36">
        <f t="shared" si="71"/>
        <v>105.7</v>
      </c>
      <c r="K249" s="35">
        <f>'фонд начисленной заработной пла'!K251/'среднесписочная численность'!I251/12*1000</f>
        <v>18185.395189003437</v>
      </c>
      <c r="L249" s="36">
        <f t="shared" si="72"/>
        <v>112.6</v>
      </c>
      <c r="M249" s="36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hidden="1" customHeight="1">
      <c r="A250" s="37" t="str">
        <f>'фонд начисленной заработной пла'!A252</f>
        <v>Кульбакинский с/с</v>
      </c>
      <c r="B250" s="35">
        <f>'фонд начисленной заработной пла'!B252/'среднесписочная численность'!B252/12*1000</f>
        <v>25266.839378238343</v>
      </c>
      <c r="C250" s="35">
        <f>'фонд начисленной заработной пла'!C252/'среднесписочная численность'!C252/12*1000</f>
        <v>25207.270408163266</v>
      </c>
      <c r="D250" s="36">
        <f t="shared" si="70"/>
        <v>99.8</v>
      </c>
      <c r="E250" s="35">
        <f>'фонд начисленной заработной пла'!E252/'среднесписочная численность'!E252/12*1000</f>
        <v>26856.138107416882</v>
      </c>
      <c r="F250" s="36">
        <f t="shared" si="45"/>
        <v>106.5</v>
      </c>
      <c r="G250" s="35">
        <f>'фонд начисленной заработной пла'!G252/'среднесписочная численность'!G252/12*1000</f>
        <v>28194.817774936066</v>
      </c>
      <c r="H250" s="36">
        <f t="shared" si="46"/>
        <v>105</v>
      </c>
      <c r="I250" s="35">
        <f>'фонд начисленной заработной пла'!G252/'среднесписочная численность'!G252/12*1000</f>
        <v>28194.817774936066</v>
      </c>
      <c r="J250" s="36">
        <f t="shared" si="71"/>
        <v>105</v>
      </c>
      <c r="K250" s="35">
        <f>'фонд начисленной заработной пла'!K252/'среднесписочная численность'!I252/12*1000</f>
        <v>31528.13299232737</v>
      </c>
      <c r="L250" s="36">
        <f t="shared" si="72"/>
        <v>111.8</v>
      </c>
      <c r="M250" s="36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>
      <c r="A251" s="37" t="str">
        <f>'фонд начисленной заработной пла'!A253</f>
        <v>Марковский с/с</v>
      </c>
      <c r="B251" s="35">
        <f>'фонд начисленной заработной пла'!B253/'среднесписочная численность'!B253/12*1000</f>
        <v>14737.468671679197</v>
      </c>
      <c r="C251" s="35">
        <f>'фонд начисленной заработной пла'!C253/'среднесписочная численность'!C253/12*1000</f>
        <v>15669.799498746866</v>
      </c>
      <c r="D251" s="36">
        <f t="shared" si="70"/>
        <v>106.3</v>
      </c>
      <c r="E251" s="35">
        <f>'фонд начисленной заработной пла'!E253/'среднесписочная численность'!E253/12*1000</f>
        <v>16736.111111111109</v>
      </c>
      <c r="F251" s="36">
        <f t="shared" si="45"/>
        <v>106.8</v>
      </c>
      <c r="G251" s="35">
        <f>'фонд начисленной заработной пла'!G253/'среднесписочная численность'!G253/12*1000</f>
        <v>17806.186868686869</v>
      </c>
      <c r="H251" s="36">
        <f t="shared" si="46"/>
        <v>106.4</v>
      </c>
      <c r="I251" s="35">
        <f>'фонд начисленной заработной пла'!G253/'среднесписочная численность'!G253/12*1000</f>
        <v>17806.186868686869</v>
      </c>
      <c r="J251" s="36">
        <f t="shared" si="71"/>
        <v>106.4</v>
      </c>
      <c r="K251" s="35">
        <f>'фонд начисленной заработной пла'!K253/'среднесписочная численность'!I253/12*1000</f>
        <v>20301.136363636364</v>
      </c>
      <c r="L251" s="36">
        <f t="shared" si="72"/>
        <v>114</v>
      </c>
      <c r="M251" s="36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hidden="1" customHeight="1">
      <c r="A252" s="37" t="str">
        <f>'фонд начисленной заработной пла'!A254</f>
        <v>Нижнемордокский с/с</v>
      </c>
      <c r="B252" s="35">
        <f>'фонд начисленной заработной пла'!B254/'среднесписочная численность'!B254/12*1000</f>
        <v>29775.648508430611</v>
      </c>
      <c r="C252" s="35">
        <f>'фонд начисленной заработной пла'!C254/'среднесписочная численность'!C254/12*1000</f>
        <v>31693.141945773521</v>
      </c>
      <c r="D252" s="36">
        <f t="shared" si="70"/>
        <v>106.4</v>
      </c>
      <c r="E252" s="35">
        <f>'фонд начисленной заработной пла'!E254/'среднесписочная численность'!E254/12*1000</f>
        <v>30747.881355932204</v>
      </c>
      <c r="F252" s="36">
        <f t="shared" si="45"/>
        <v>97</v>
      </c>
      <c r="G252" s="35">
        <f>'фонд начисленной заработной пла'!G254/'среднесписочная численность'!G254/12*1000</f>
        <v>32267.65536723164</v>
      </c>
      <c r="H252" s="36">
        <f t="shared" si="46"/>
        <v>104.9</v>
      </c>
      <c r="I252" s="35">
        <f>'фонд начисленной заработной пла'!G254/'среднесписочная численность'!G254/12*1000</f>
        <v>32267.65536723164</v>
      </c>
      <c r="J252" s="36">
        <f t="shared" si="71"/>
        <v>104.9</v>
      </c>
      <c r="K252" s="35">
        <f>'фонд начисленной заработной пла'!K254/'среднесписочная численность'!I254/12*1000</f>
        <v>36406.779661016946</v>
      </c>
      <c r="L252" s="36">
        <f t="shared" si="72"/>
        <v>112.8</v>
      </c>
      <c r="M252" s="36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hidden="1" customHeight="1">
      <c r="A253" s="37" t="str">
        <f>'фонд начисленной заработной пла'!A255</f>
        <v>Поповолежачанский</v>
      </c>
      <c r="B253" s="35">
        <f>'фонд начисленной заработной пла'!B255/'среднесписочная численность'!B255/12*1000</f>
        <v>21431.944444444445</v>
      </c>
      <c r="C253" s="35">
        <f>'фонд начисленной заработной пла'!C255/'среднесписочная численность'!C255/12*1000</f>
        <v>22757.086614173233</v>
      </c>
      <c r="D253" s="36">
        <f t="shared" si="70"/>
        <v>106.2</v>
      </c>
      <c r="E253" s="35">
        <f>'фонд начисленной заработной пла'!E255/'среднесписочная численность'!E255/12*1000</f>
        <v>24184.523809523809</v>
      </c>
      <c r="F253" s="36">
        <f t="shared" si="45"/>
        <v>106.3</v>
      </c>
      <c r="G253" s="35">
        <f>'фонд начисленной заработной пла'!G255/'среднесписочная численность'!G255/12*1000</f>
        <v>25598.544973544977</v>
      </c>
      <c r="H253" s="36">
        <f t="shared" si="46"/>
        <v>105.8</v>
      </c>
      <c r="I253" s="35">
        <f>'фонд начисленной заработной пла'!G255/'среднесписочная численность'!G255/12*1000</f>
        <v>25598.544973544977</v>
      </c>
      <c r="J253" s="36">
        <f t="shared" si="71"/>
        <v>105.8</v>
      </c>
      <c r="K253" s="35">
        <f>'фонд начисленной заработной пла'!K255/'среднесписочная численность'!I255/12*1000</f>
        <v>28998.67724867725</v>
      </c>
      <c r="L253" s="36">
        <f t="shared" si="72"/>
        <v>113.3</v>
      </c>
      <c r="M253" s="36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hidden="1" customHeight="1">
      <c r="A254" s="37" t="str">
        <f>'фонд начисленной заработной пла'!A256</f>
        <v>Сухиновский с/с</v>
      </c>
      <c r="B254" s="35">
        <f>'фонд начисленной заработной пла'!B256/'среднесписочная численность'!B256/12*1000</f>
        <v>22202.611111111109</v>
      </c>
      <c r="C254" s="35">
        <f>'фонд начисленной заработной пла'!C256/'среднесписочная численность'!C256/12*1000</f>
        <v>26351.779935275081</v>
      </c>
      <c r="D254" s="36">
        <f t="shared" si="70"/>
        <v>118.7</v>
      </c>
      <c r="E254" s="35">
        <f>'фонд начисленной заработной пла'!E256/'среднесписочная численность'!E256/12*1000</f>
        <v>18861.111111111109</v>
      </c>
      <c r="F254" s="36">
        <f t="shared" si="45"/>
        <v>71.599999999999994</v>
      </c>
      <c r="G254" s="35">
        <f>'фонд начисленной заработной пла'!G256/'среднесписочная численность'!G256/12*1000</f>
        <v>19339.869281045754</v>
      </c>
      <c r="H254" s="36">
        <f>ROUND(G254/E254*100,1)</f>
        <v>102.5</v>
      </c>
      <c r="I254" s="35">
        <f>'фонд начисленной заработной пла'!G256/'среднесписочная численность'!G256/12*1000</f>
        <v>19339.869281045754</v>
      </c>
      <c r="J254" s="36">
        <f t="shared" si="71"/>
        <v>102.5</v>
      </c>
      <c r="K254" s="35">
        <f>'фонд начисленной заработной пла'!K256/'среднесписочная численность'!I256/12*1000</f>
        <v>22305.915241830069</v>
      </c>
      <c r="L254" s="36">
        <f t="shared" si="72"/>
        <v>115.3</v>
      </c>
      <c r="M254" s="36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8" hidden="1" customHeight="1">
      <c r="A255" s="37" t="str">
        <f>'фонд начисленной заработной пла'!A257</f>
        <v>(наименование предприятия, организации)</v>
      </c>
      <c r="B255" s="35">
        <f>ROUND(('фонд начисленной заработной пла'!B257/'среднесписочная численность'!B256/12)*1000,1)</f>
        <v>0</v>
      </c>
      <c r="C255" s="35">
        <f>ROUND(('фонд начисленной заработной пла'!C257/'среднесписочная численность'!C256/12)*1000,1)</f>
        <v>0</v>
      </c>
      <c r="D255" s="36" t="e">
        <f t="shared" si="70"/>
        <v>#DIV/0!</v>
      </c>
      <c r="E255" s="35">
        <f>ROUND(('фонд начисленной заработной пла'!E257/'среднесписочная численность'!E256/12)*1000,1)</f>
        <v>0</v>
      </c>
      <c r="F255" s="36" t="e">
        <f t="shared" si="45"/>
        <v>#DIV/0!</v>
      </c>
      <c r="G255" s="35">
        <f>ROUND(('фонд начисленной заработной пла'!G257/'среднесписочная численность'!G256/12)*1000,1)</f>
        <v>0</v>
      </c>
      <c r="H255" s="36" t="e">
        <f t="shared" ref="H255:H265" si="73">ROUND(G255/E255*100,1)</f>
        <v>#DIV/0!</v>
      </c>
      <c r="I255" s="35">
        <f>ROUND(('фонд начисленной заработной пла'!G257/'среднесписочная численность'!G256/12)*1000,1)</f>
        <v>0</v>
      </c>
      <c r="J255" s="36" t="e">
        <f t="shared" si="71"/>
        <v>#DIV/0!</v>
      </c>
      <c r="K255" s="35">
        <f>ROUND(('фонд начисленной заработной пла'!K257/'среднесписочная численность'!I256/12)*1000,1)</f>
        <v>0</v>
      </c>
      <c r="L255" s="36" t="e">
        <f t="shared" si="72"/>
        <v>#DIV/0!</v>
      </c>
      <c r="M255" s="36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hidden="1" customHeight="1">
      <c r="A256" s="37" t="str">
        <f>'фонд начисленной заработной пла'!A258</f>
        <v>(наименование предприятия, организации)</v>
      </c>
      <c r="B256" s="35" t="e">
        <f>ROUND(('фонд начисленной заработной пла'!B258/'среднесписочная численность'!B257/12)*1000,1)</f>
        <v>#DIV/0!</v>
      </c>
      <c r="C256" s="35" t="e">
        <f>ROUND(('фонд начисленной заработной пла'!C258/'среднесписочная численность'!C257/12)*1000,1)</f>
        <v>#DIV/0!</v>
      </c>
      <c r="D256" s="36" t="e">
        <f t="shared" si="70"/>
        <v>#DIV/0!</v>
      </c>
      <c r="E256" s="35" t="e">
        <f>ROUND(('фонд начисленной заработной пла'!E258/'среднесписочная численность'!E257/12)*1000,1)</f>
        <v>#DIV/0!</v>
      </c>
      <c r="F256" s="36" t="e">
        <f t="shared" si="45"/>
        <v>#DIV/0!</v>
      </c>
      <c r="G256" s="35" t="e">
        <f>ROUND(('фонд начисленной заработной пла'!G258/'среднесписочная численность'!G257/12)*1000,1)</f>
        <v>#DIV/0!</v>
      </c>
      <c r="H256" s="36" t="e">
        <f t="shared" si="73"/>
        <v>#DIV/0!</v>
      </c>
      <c r="I256" s="35" t="e">
        <f>ROUND(('фонд начисленной заработной пла'!G258/'среднесписочная численность'!G257/12)*1000,1)</f>
        <v>#DIV/0!</v>
      </c>
      <c r="J256" s="36" t="e">
        <f t="shared" si="71"/>
        <v>#DIV/0!</v>
      </c>
      <c r="K256" s="35" t="e">
        <f>ROUND(('фонд начисленной заработной пла'!K258/'среднесписочная численность'!I257/12)*1000,1)</f>
        <v>#DIV/0!</v>
      </c>
      <c r="L256" s="36" t="e">
        <f t="shared" si="72"/>
        <v>#DIV/0!</v>
      </c>
      <c r="M256" s="36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hidden="1" customHeight="1">
      <c r="A257" s="37" t="str">
        <f>'фонд начисленной заработной пла'!A259</f>
        <v>(наименование предприятия, организации)</v>
      </c>
      <c r="B257" s="35" t="e">
        <f>ROUND(('фонд начисленной заработной пла'!B259/'среднесписочная численность'!B258/12)*1000,1)</f>
        <v>#DIV/0!</v>
      </c>
      <c r="C257" s="35" t="e">
        <f>ROUND(('фонд начисленной заработной пла'!C259/'среднесписочная численность'!C258/12)*1000,1)</f>
        <v>#DIV/0!</v>
      </c>
      <c r="D257" s="36" t="e">
        <f t="shared" si="70"/>
        <v>#DIV/0!</v>
      </c>
      <c r="E257" s="35" t="e">
        <f>ROUND(('фонд начисленной заработной пла'!E259/'среднесписочная численность'!E258/12)*1000,1)</f>
        <v>#DIV/0!</v>
      </c>
      <c r="F257" s="36" t="e">
        <f t="shared" si="45"/>
        <v>#DIV/0!</v>
      </c>
      <c r="G257" s="35" t="e">
        <f>ROUND(('фонд начисленной заработной пла'!G259/'среднесписочная численность'!G258/12)*1000,1)</f>
        <v>#DIV/0!</v>
      </c>
      <c r="H257" s="36" t="e">
        <f t="shared" si="73"/>
        <v>#DIV/0!</v>
      </c>
      <c r="I257" s="35" t="e">
        <f>ROUND(('фонд начисленной заработной пла'!G259/'среднесписочная численность'!G258/12)*1000,1)</f>
        <v>#DIV/0!</v>
      </c>
      <c r="J257" s="36" t="e">
        <f t="shared" si="71"/>
        <v>#DIV/0!</v>
      </c>
      <c r="K257" s="35" t="e">
        <f>ROUND(('фонд начисленной заработной пла'!K259/'среднесписочная численность'!I258/12)*1000,1)</f>
        <v>#DIV/0!</v>
      </c>
      <c r="L257" s="36" t="e">
        <f t="shared" si="72"/>
        <v>#DIV/0!</v>
      </c>
      <c r="M257" s="36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8" hidden="1" customHeight="1">
      <c r="A258" s="37" t="str">
        <f>'фонд начисленной заработной пла'!A260</f>
        <v>(наименование предприятия, организации)</v>
      </c>
      <c r="B258" s="35" t="e">
        <f>ROUND(('фонд начисленной заработной пла'!B260/'среднесписочная численность'!B259/12)*1000,1)</f>
        <v>#DIV/0!</v>
      </c>
      <c r="C258" s="35" t="e">
        <f>ROUND(('фонд начисленной заработной пла'!C260/'среднесписочная численность'!C259/12)*1000,1)</f>
        <v>#DIV/0!</v>
      </c>
      <c r="D258" s="36" t="e">
        <f t="shared" si="70"/>
        <v>#DIV/0!</v>
      </c>
      <c r="E258" s="35" t="e">
        <f>ROUND(('фонд начисленной заработной пла'!E260/'среднесписочная численность'!E259/12)*1000,1)</f>
        <v>#DIV/0!</v>
      </c>
      <c r="F258" s="36" t="e">
        <f t="shared" si="45"/>
        <v>#DIV/0!</v>
      </c>
      <c r="G258" s="35" t="e">
        <f>ROUND(('фонд начисленной заработной пла'!G260/'среднесписочная численность'!G259/12)*1000,1)</f>
        <v>#DIV/0!</v>
      </c>
      <c r="H258" s="36" t="e">
        <f t="shared" si="73"/>
        <v>#DIV/0!</v>
      </c>
      <c r="I258" s="35" t="e">
        <f>ROUND(('фонд начисленной заработной пла'!G260/'среднесписочная численность'!G259/12)*1000,1)</f>
        <v>#DIV/0!</v>
      </c>
      <c r="J258" s="36" t="e">
        <f t="shared" si="71"/>
        <v>#DIV/0!</v>
      </c>
      <c r="K258" s="35" t="e">
        <f>ROUND(('фонд начисленной заработной пла'!K260/'среднесписочная численность'!I259/12)*1000,1)</f>
        <v>#DIV/0!</v>
      </c>
      <c r="L258" s="36" t="e">
        <f t="shared" si="72"/>
        <v>#DIV/0!</v>
      </c>
      <c r="M258" s="36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6.5" hidden="1" customHeight="1">
      <c r="A259" s="37" t="str">
        <f>'фонд начисленной заработной пла'!A261</f>
        <v>(наименование предприятия, организации)</v>
      </c>
      <c r="B259" s="35" t="e">
        <f>ROUND(('фонд начисленной заработной пла'!B261/'среднесписочная численность'!B260/12)*1000,1)</f>
        <v>#DIV/0!</v>
      </c>
      <c r="C259" s="35" t="e">
        <f>ROUND(('фонд начисленной заработной пла'!C261/'среднесписочная численность'!C260/12)*1000,1)</f>
        <v>#DIV/0!</v>
      </c>
      <c r="D259" s="36" t="e">
        <f t="shared" si="70"/>
        <v>#DIV/0!</v>
      </c>
      <c r="E259" s="35" t="e">
        <f>ROUND(('фонд начисленной заработной пла'!E261/'среднесписочная численность'!E260/12)*1000,1)</f>
        <v>#DIV/0!</v>
      </c>
      <c r="F259" s="36" t="e">
        <f t="shared" si="45"/>
        <v>#DIV/0!</v>
      </c>
      <c r="G259" s="35" t="e">
        <f>ROUND(('фонд начисленной заработной пла'!G261/'среднесписочная численность'!G260/12)*1000,1)</f>
        <v>#DIV/0!</v>
      </c>
      <c r="H259" s="36" t="e">
        <f t="shared" si="73"/>
        <v>#DIV/0!</v>
      </c>
      <c r="I259" s="35" t="e">
        <f>ROUND(('фонд начисленной заработной пла'!G261/'среднесписочная численность'!G260/12)*1000,1)</f>
        <v>#DIV/0!</v>
      </c>
      <c r="J259" s="36" t="e">
        <f t="shared" si="71"/>
        <v>#DIV/0!</v>
      </c>
      <c r="K259" s="35" t="e">
        <f>ROUND(('фонд начисленной заработной пла'!K261/'среднесписочная численность'!I260/12)*1000,1)</f>
        <v>#DIV/0!</v>
      </c>
      <c r="L259" s="36" t="e">
        <f t="shared" si="72"/>
        <v>#DIV/0!</v>
      </c>
      <c r="M259" s="36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hidden="1" customHeight="1">
      <c r="A260" s="37" t="str">
        <f>'фонд начисленной заработной пла'!A262</f>
        <v>(наименование предприятия, организации)</v>
      </c>
      <c r="B260" s="35" t="e">
        <f>ROUND(('фонд начисленной заработной пла'!B262/'среднесписочная численность'!B261/12)*1000,1)</f>
        <v>#DIV/0!</v>
      </c>
      <c r="C260" s="35" t="e">
        <f>ROUND(('фонд начисленной заработной пла'!C262/'среднесписочная численность'!C261/12)*1000,1)</f>
        <v>#DIV/0!</v>
      </c>
      <c r="D260" s="36" t="e">
        <f t="shared" si="70"/>
        <v>#DIV/0!</v>
      </c>
      <c r="E260" s="35" t="e">
        <f>ROUND(('фонд начисленной заработной пла'!E262/'среднесписочная численность'!E261/12)*1000,1)</f>
        <v>#DIV/0!</v>
      </c>
      <c r="F260" s="36" t="e">
        <f t="shared" si="45"/>
        <v>#DIV/0!</v>
      </c>
      <c r="G260" s="35" t="e">
        <f>ROUND(('фонд начисленной заработной пла'!G262/'среднесписочная численность'!G261/12)*1000,1)</f>
        <v>#DIV/0!</v>
      </c>
      <c r="H260" s="36" t="e">
        <f t="shared" si="73"/>
        <v>#DIV/0!</v>
      </c>
      <c r="I260" s="35" t="e">
        <f>ROUND(('фонд начисленной заработной пла'!G262/'среднесписочная численность'!G261/12)*1000,1)</f>
        <v>#DIV/0!</v>
      </c>
      <c r="J260" s="36" t="e">
        <f t="shared" si="71"/>
        <v>#DIV/0!</v>
      </c>
      <c r="K260" s="35" t="e">
        <f>ROUND(('фонд начисленной заработной пла'!K262/'среднесписочная численность'!I261/12)*1000,1)</f>
        <v>#DIV/0!</v>
      </c>
      <c r="L260" s="36" t="e">
        <f t="shared" si="72"/>
        <v>#DIV/0!</v>
      </c>
      <c r="M260" s="36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8" hidden="1" customHeight="1">
      <c r="A261" s="37" t="str">
        <f>'фонд начисленной заработной пла'!A263</f>
        <v>(наименование предприятия, организации)</v>
      </c>
      <c r="B261" s="35" t="e">
        <f>ROUND(('фонд начисленной заработной пла'!B263/'среднесписочная численность'!B262/12)*1000,1)</f>
        <v>#DIV/0!</v>
      </c>
      <c r="C261" s="35" t="e">
        <f>ROUND(('фонд начисленной заработной пла'!C263/'среднесписочная численность'!C262/12)*1000,1)</f>
        <v>#DIV/0!</v>
      </c>
      <c r="D261" s="36" t="e">
        <f t="shared" si="70"/>
        <v>#DIV/0!</v>
      </c>
      <c r="E261" s="35" t="e">
        <f>ROUND(('фонд начисленной заработной пла'!E263/'среднесписочная численность'!E262/12)*1000,1)</f>
        <v>#DIV/0!</v>
      </c>
      <c r="F261" s="36" t="e">
        <f t="shared" ref="F261:F265" si="74">ROUND(E261/C261*100,1)</f>
        <v>#DIV/0!</v>
      </c>
      <c r="G261" s="35" t="e">
        <f>ROUND(('фонд начисленной заработной пла'!G263/'среднесписочная численность'!G262/12)*1000,1)</f>
        <v>#DIV/0!</v>
      </c>
      <c r="H261" s="36" t="e">
        <f t="shared" si="73"/>
        <v>#DIV/0!</v>
      </c>
      <c r="I261" s="35" t="e">
        <f>ROUND(('фонд начисленной заработной пла'!G263/'среднесписочная численность'!G262/12)*1000,1)</f>
        <v>#DIV/0!</v>
      </c>
      <c r="J261" s="36" t="e">
        <f t="shared" si="71"/>
        <v>#DIV/0!</v>
      </c>
      <c r="K261" s="35" t="e">
        <f>ROUND(('фонд начисленной заработной пла'!K263/'среднесписочная численность'!I262/12)*1000,1)</f>
        <v>#DIV/0!</v>
      </c>
      <c r="L261" s="36" t="e">
        <f t="shared" si="72"/>
        <v>#DIV/0!</v>
      </c>
      <c r="M261" s="36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hidden="1" customHeight="1">
      <c r="A262" s="37" t="str">
        <f>'фонд начисленной заработной пла'!A264</f>
        <v>(наименование предприятия, организации)</v>
      </c>
      <c r="B262" s="35" t="e">
        <f>ROUND(('фонд начисленной заработной пла'!B264/'среднесписочная численность'!B263/12)*1000,1)</f>
        <v>#DIV/0!</v>
      </c>
      <c r="C262" s="35" t="e">
        <f>ROUND(('фонд начисленной заработной пла'!C264/'среднесписочная численность'!C263/12)*1000,1)</f>
        <v>#DIV/0!</v>
      </c>
      <c r="D262" s="36" t="e">
        <f t="shared" si="70"/>
        <v>#DIV/0!</v>
      </c>
      <c r="E262" s="35" t="e">
        <f>ROUND(('фонд начисленной заработной пла'!E264/'среднесписочная численность'!E263/12)*1000,1)</f>
        <v>#DIV/0!</v>
      </c>
      <c r="F262" s="36" t="e">
        <f t="shared" si="74"/>
        <v>#DIV/0!</v>
      </c>
      <c r="G262" s="35" t="e">
        <f>ROUND(('фонд начисленной заработной пла'!G264/'среднесписочная численность'!G263/12)*1000,1)</f>
        <v>#DIV/0!</v>
      </c>
      <c r="H262" s="36" t="e">
        <f t="shared" si="73"/>
        <v>#DIV/0!</v>
      </c>
      <c r="I262" s="35" t="e">
        <f>ROUND(('фонд начисленной заработной пла'!G264/'среднесписочная численность'!G263/12)*1000,1)</f>
        <v>#DIV/0!</v>
      </c>
      <c r="J262" s="36" t="e">
        <f t="shared" si="71"/>
        <v>#DIV/0!</v>
      </c>
      <c r="K262" s="35" t="e">
        <f>ROUND(('фонд начисленной заработной пла'!K264/'среднесписочная численность'!I263/12)*1000,1)</f>
        <v>#DIV/0!</v>
      </c>
      <c r="L262" s="36" t="e">
        <f t="shared" si="72"/>
        <v>#DIV/0!</v>
      </c>
      <c r="M262" s="36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6.5" hidden="1" customHeight="1">
      <c r="A263" s="37" t="str">
        <f>'фонд начисленной заработной пла'!A265</f>
        <v>(наименование предприятия, организации)</v>
      </c>
      <c r="B263" s="35" t="e">
        <f>ROUND(('фонд начисленной заработной пла'!B265/'среднесписочная численность'!B264/12)*1000,1)</f>
        <v>#DIV/0!</v>
      </c>
      <c r="C263" s="35" t="e">
        <f>ROUND(('фонд начисленной заработной пла'!C265/'среднесписочная численность'!C264/12)*1000,1)</f>
        <v>#DIV/0!</v>
      </c>
      <c r="D263" s="36" t="e">
        <f t="shared" si="70"/>
        <v>#DIV/0!</v>
      </c>
      <c r="E263" s="35" t="e">
        <f>ROUND(('фонд начисленной заработной пла'!E265/'среднесписочная численность'!E264/12)*1000,1)</f>
        <v>#DIV/0!</v>
      </c>
      <c r="F263" s="36" t="e">
        <f t="shared" si="74"/>
        <v>#DIV/0!</v>
      </c>
      <c r="G263" s="35" t="e">
        <f>ROUND(('фонд начисленной заработной пла'!G265/'среднесписочная численность'!G264/12)*1000,1)</f>
        <v>#DIV/0!</v>
      </c>
      <c r="H263" s="36" t="e">
        <f t="shared" si="73"/>
        <v>#DIV/0!</v>
      </c>
      <c r="I263" s="35" t="e">
        <f>ROUND(('фонд начисленной заработной пла'!G265/'среднесписочная численность'!G264/12)*1000,1)</f>
        <v>#DIV/0!</v>
      </c>
      <c r="J263" s="36" t="e">
        <f t="shared" si="71"/>
        <v>#DIV/0!</v>
      </c>
      <c r="K263" s="35" t="e">
        <f>ROUND(('фонд начисленной заработной пла'!K265/'среднесписочная численность'!I264/12)*1000,1)</f>
        <v>#DIV/0!</v>
      </c>
      <c r="L263" s="36" t="e">
        <f t="shared" si="72"/>
        <v>#DIV/0!</v>
      </c>
      <c r="M263" s="36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8.75" hidden="1" customHeight="1">
      <c r="A264" s="37" t="str">
        <f>'фонд начисленной заработной пла'!A266</f>
        <v>(наименование предприятия, организации)</v>
      </c>
      <c r="B264" s="35" t="e">
        <f>ROUND(('фонд начисленной заработной пла'!B266/'среднесписочная численность'!B265/12)*1000,1)</f>
        <v>#DIV/0!</v>
      </c>
      <c r="C264" s="35" t="e">
        <f>ROUND(('фонд начисленной заработной пла'!C266/'среднесписочная численность'!C265/12)*1000,1)</f>
        <v>#DIV/0!</v>
      </c>
      <c r="D264" s="36" t="e">
        <f t="shared" si="70"/>
        <v>#DIV/0!</v>
      </c>
      <c r="E264" s="35" t="e">
        <f>ROUND(('фонд начисленной заработной пла'!E266/'среднесписочная численность'!E265/12)*1000,1)</f>
        <v>#DIV/0!</v>
      </c>
      <c r="F264" s="36" t="e">
        <f t="shared" si="74"/>
        <v>#DIV/0!</v>
      </c>
      <c r="G264" s="35" t="e">
        <f>ROUND(('фонд начисленной заработной пла'!G266/'среднесписочная численность'!G265/12)*1000,1)</f>
        <v>#DIV/0!</v>
      </c>
      <c r="H264" s="36" t="e">
        <f t="shared" si="73"/>
        <v>#DIV/0!</v>
      </c>
      <c r="I264" s="35" t="e">
        <f>ROUND(('фонд начисленной заработной пла'!G266/'среднесписочная численность'!G265/12)*1000,1)</f>
        <v>#DIV/0!</v>
      </c>
      <c r="J264" s="36" t="e">
        <f t="shared" si="71"/>
        <v>#DIV/0!</v>
      </c>
      <c r="K264" s="35" t="e">
        <f>ROUND(('фонд начисленной заработной пла'!K266/'среднесписочная численность'!I265/12)*1000,1)</f>
        <v>#DIV/0!</v>
      </c>
      <c r="L264" s="36" t="e">
        <f t="shared" si="72"/>
        <v>#DIV/0!</v>
      </c>
      <c r="M264" s="36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6.5" hidden="1" customHeight="1">
      <c r="A265" s="37" t="str">
        <f>'фонд начисленной заработной пла'!A267</f>
        <v>(наименование предприятия, организации)</v>
      </c>
      <c r="B265" s="35" t="e">
        <f>ROUND(('фонд начисленной заработной пла'!B267/'среднесписочная численность'!B266/12)*1000,1)</f>
        <v>#DIV/0!</v>
      </c>
      <c r="C265" s="35" t="e">
        <f>ROUND(('фонд начисленной заработной пла'!C267/'среднесписочная численность'!C266/12)*1000,1)</f>
        <v>#DIV/0!</v>
      </c>
      <c r="D265" s="36" t="e">
        <f t="shared" si="70"/>
        <v>#DIV/0!</v>
      </c>
      <c r="E265" s="35" t="e">
        <f>ROUND(('фонд начисленной заработной пла'!E267/'среднесписочная численность'!E266/12)*1000,1)</f>
        <v>#DIV/0!</v>
      </c>
      <c r="F265" s="36" t="e">
        <f t="shared" si="74"/>
        <v>#DIV/0!</v>
      </c>
      <c r="G265" s="35" t="e">
        <f>ROUND(('фонд начисленной заработной пла'!G267/'среднесписочная численность'!G266/12)*1000,1)</f>
        <v>#DIV/0!</v>
      </c>
      <c r="H265" s="36" t="e">
        <f t="shared" si="73"/>
        <v>#DIV/0!</v>
      </c>
      <c r="I265" s="35" t="e">
        <f>ROUND(('фонд начисленной заработной пла'!G267/'среднесписочная численность'!G266/12)*1000,1)</f>
        <v>#DIV/0!</v>
      </c>
      <c r="J265" s="36" t="e">
        <f t="shared" si="71"/>
        <v>#DIV/0!</v>
      </c>
      <c r="K265" s="35" t="e">
        <f>ROUND(('фонд начисленной заработной пла'!K267/'среднесписочная численность'!I266/12)*1000,1)</f>
        <v>#DIV/0!</v>
      </c>
      <c r="L265" s="36" t="e">
        <f t="shared" si="72"/>
        <v>#DIV/0!</v>
      </c>
      <c r="M265" s="36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45" hidden="1" customHeight="1">
      <c r="A266" s="37" t="str">
        <f>'фонд начисленной заработной пла'!A268</f>
        <v>(наименование предприятия, организации)</v>
      </c>
      <c r="B266" s="52"/>
      <c r="C266" s="52"/>
      <c r="D266" s="52"/>
      <c r="E266" s="52"/>
      <c r="F266" s="52"/>
      <c r="G266" s="52"/>
      <c r="H266" s="52"/>
      <c r="I266" s="79"/>
      <c r="J266" s="79"/>
      <c r="K266" s="52"/>
      <c r="L266" s="6"/>
      <c r="M266" s="6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8.5" hidden="1" customHeight="1">
      <c r="A267" s="52" t="s">
        <v>58</v>
      </c>
      <c r="B267" s="52"/>
      <c r="C267" s="52"/>
      <c r="D267" s="52"/>
      <c r="E267" s="52"/>
      <c r="F267" s="52"/>
      <c r="G267" s="52"/>
      <c r="H267" s="52"/>
      <c r="I267" s="79"/>
      <c r="J267" s="79"/>
      <c r="K267" s="52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idden="1">
      <c r="A268" s="5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>
      <c r="A761" s="2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K6:L6"/>
    <mergeCell ref="G1:H1"/>
    <mergeCell ref="A6:A7"/>
    <mergeCell ref="C6:D6"/>
    <mergeCell ref="E6:F6"/>
    <mergeCell ref="G6:H6"/>
    <mergeCell ref="A2:K2"/>
    <mergeCell ref="A3:K3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ignoredErrors>
    <ignoredError sqref="C255:C265 D184 B255:B264" unlockedFormula="1"/>
    <ignoredError sqref="B26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2021-07-01T10:11:02Z</dcterms:modified>
</cp:coreProperties>
</file>